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020" activeTab="1"/>
  </bookViews>
  <sheets>
    <sheet name="Indice " sheetId="1" r:id="rId1"/>
    <sheet name="Dato Mensual" sheetId="2" r:id="rId2"/>
    <sheet name="Dato Trimestral"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Z188" i="2" l="1"/>
  <c r="FZ187" i="2"/>
  <c r="FY188" i="2"/>
  <c r="FY187" i="2"/>
  <c r="FZ186" i="2"/>
  <c r="FY186" i="2"/>
  <c r="CQ188" i="2"/>
  <c r="GA188" i="2" l="1"/>
  <c r="GB188" i="2"/>
  <c r="R64" i="3" l="1"/>
  <c r="Q64" i="3"/>
  <c r="GB186" i="2"/>
  <c r="GA186" i="2"/>
  <c r="FZ185" i="2"/>
  <c r="FY185" i="2"/>
  <c r="GB184" i="2"/>
  <c r="GA184" i="2"/>
  <c r="FZ184" i="2"/>
  <c r="FY184" i="2"/>
  <c r="GB183" i="2"/>
  <c r="GA183" i="2"/>
  <c r="FZ183" i="2"/>
  <c r="FY183" i="2"/>
  <c r="FZ182" i="2"/>
  <c r="FY182" i="2"/>
  <c r="BY170" i="2"/>
  <c r="BV170" i="2"/>
  <c r="BO170" i="2"/>
  <c r="AJ170" i="2"/>
  <c r="BY169" i="2"/>
  <c r="BV169" i="2"/>
  <c r="BO169" i="2"/>
  <c r="AJ169" i="2"/>
  <c r="BY168" i="2"/>
  <c r="BV168" i="2"/>
  <c r="BO168" i="2"/>
  <c r="AJ168" i="2"/>
  <c r="BY167" i="2"/>
  <c r="BV167" i="2"/>
  <c r="BO167" i="2"/>
  <c r="AJ167" i="2"/>
  <c r="BY166" i="2"/>
  <c r="BV166" i="2"/>
  <c r="BO166" i="2"/>
  <c r="AJ166" i="2"/>
  <c r="BY165" i="2"/>
  <c r="BV165" i="2"/>
  <c r="BO165" i="2"/>
  <c r="AJ165" i="2"/>
  <c r="BY164" i="2"/>
  <c r="BV164" i="2"/>
  <c r="BO164" i="2"/>
  <c r="AJ164" i="2"/>
  <c r="BY163" i="2"/>
  <c r="BV163" i="2"/>
  <c r="BO163" i="2"/>
  <c r="AJ163" i="2"/>
  <c r="FY162" i="2"/>
  <c r="BY162" i="2"/>
  <c r="BV162" i="2"/>
  <c r="BO162" i="2"/>
  <c r="AJ162" i="2"/>
  <c r="BY161" i="2"/>
  <c r="BV161" i="2"/>
  <c r="BO161" i="2"/>
  <c r="AJ161" i="2"/>
  <c r="BY160" i="2"/>
  <c r="BV160" i="2"/>
  <c r="BO160" i="2"/>
  <c r="AJ160" i="2"/>
  <c r="BY159" i="2"/>
  <c r="BV159" i="2"/>
  <c r="BO159" i="2"/>
  <c r="AJ159" i="2"/>
  <c r="BY158" i="2"/>
  <c r="BV158" i="2"/>
  <c r="BO158" i="2"/>
  <c r="AJ158" i="2"/>
  <c r="BY157" i="2"/>
  <c r="BV157" i="2"/>
  <c r="BO157" i="2"/>
  <c r="AJ157" i="2"/>
  <c r="BY156" i="2"/>
  <c r="BV156" i="2"/>
  <c r="BO156" i="2"/>
  <c r="AJ156" i="2"/>
  <c r="BY155" i="2"/>
  <c r="BV155" i="2"/>
  <c r="BO155" i="2"/>
  <c r="AJ155" i="2"/>
  <c r="BY154" i="2"/>
  <c r="BV154" i="2"/>
  <c r="BO154" i="2"/>
  <c r="AJ154" i="2"/>
  <c r="BY153" i="2"/>
  <c r="BV153" i="2"/>
  <c r="BO153" i="2"/>
  <c r="AJ153" i="2"/>
  <c r="BY152" i="2"/>
  <c r="BV152" i="2"/>
  <c r="BO152" i="2"/>
  <c r="AJ152" i="2"/>
  <c r="BY151" i="2"/>
  <c r="BV151" i="2"/>
  <c r="BO151" i="2"/>
  <c r="AJ151" i="2"/>
  <c r="BY150" i="2"/>
  <c r="BV150" i="2"/>
  <c r="BO150" i="2"/>
  <c r="AJ150" i="2"/>
  <c r="BY149" i="2"/>
  <c r="BV149" i="2"/>
  <c r="BO149" i="2"/>
  <c r="AJ149" i="2"/>
  <c r="BY148" i="2"/>
  <c r="BV148" i="2"/>
  <c r="BO148" i="2"/>
  <c r="AJ148" i="2"/>
  <c r="BY147" i="2"/>
  <c r="BV147" i="2"/>
  <c r="BO147" i="2"/>
  <c r="AJ147" i="2"/>
  <c r="BY146" i="2"/>
  <c r="BV146" i="2"/>
  <c r="BO146" i="2"/>
  <c r="AJ146" i="2"/>
  <c r="BY145" i="2"/>
  <c r="BV145" i="2"/>
  <c r="BO145" i="2"/>
  <c r="AJ145" i="2"/>
  <c r="BY144" i="2"/>
  <c r="BV144" i="2"/>
  <c r="BO144" i="2"/>
  <c r="AJ144" i="2"/>
  <c r="BY143" i="2"/>
  <c r="BV143" i="2"/>
  <c r="BO143" i="2"/>
  <c r="AJ143" i="2"/>
  <c r="BY142" i="2"/>
  <c r="BV142" i="2"/>
  <c r="BO142" i="2"/>
  <c r="AJ142" i="2"/>
  <c r="BY141" i="2"/>
  <c r="BV141" i="2"/>
  <c r="BO141" i="2"/>
  <c r="AJ141" i="2"/>
  <c r="BY140" i="2"/>
  <c r="BV140" i="2"/>
  <c r="BO140" i="2"/>
  <c r="AJ140" i="2"/>
  <c r="BY139" i="2"/>
  <c r="BV139" i="2"/>
  <c r="BO139" i="2"/>
  <c r="AJ139" i="2"/>
  <c r="BY138" i="2"/>
  <c r="BV138" i="2"/>
  <c r="BO138" i="2"/>
  <c r="AJ138" i="2"/>
  <c r="BY137" i="2"/>
  <c r="BV137" i="2"/>
  <c r="BO137" i="2"/>
  <c r="AJ137" i="2"/>
  <c r="BY136" i="2"/>
  <c r="BV136" i="2"/>
  <c r="BO136" i="2"/>
  <c r="AJ136" i="2"/>
  <c r="BY135" i="2"/>
  <c r="BV135" i="2"/>
  <c r="BO135" i="2"/>
  <c r="AJ135" i="2"/>
  <c r="BY134" i="2"/>
  <c r="BV134" i="2"/>
  <c r="BO134" i="2"/>
  <c r="AJ134" i="2"/>
  <c r="BY133" i="2"/>
  <c r="BV133" i="2"/>
  <c r="BO133" i="2"/>
  <c r="AJ133" i="2"/>
  <c r="BY132" i="2"/>
  <c r="AJ132" i="2"/>
  <c r="BY131" i="2"/>
  <c r="AJ131" i="2"/>
  <c r="BY130" i="2"/>
  <c r="AJ130" i="2"/>
  <c r="BY129" i="2"/>
  <c r="AJ129" i="2"/>
</calcChain>
</file>

<file path=xl/comments1.xml><?xml version="1.0" encoding="utf-8"?>
<comments xmlns="http://schemas.openxmlformats.org/spreadsheetml/2006/main">
  <authors>
    <author/>
  </authors>
  <commentList>
    <comment ref="GD177" authorId="0">
      <text>
        <r>
          <rPr>
            <sz val="10"/>
            <color rgb="FF000000"/>
            <rFont val="Arial"/>
            <family val="2"/>
            <scheme val="minor"/>
          </rPr>
          <t>Moira:
cambios en la serie desde enero2023</t>
        </r>
      </text>
    </comment>
    <comment ref="GJ177" authorId="0">
      <text>
        <r>
          <rPr>
            <sz val="10"/>
            <color rgb="FF000000"/>
            <rFont val="Arial"/>
            <family val="2"/>
            <scheme val="minor"/>
          </rPr>
          <t>Moira:
cambios en la sere desde ene-2023 y en ene-nov2021</t>
        </r>
      </text>
    </comment>
    <comment ref="HI177" authorId="0">
      <text>
        <r>
          <rPr>
            <sz val="10"/>
            <color rgb="FF000000"/>
            <rFont val="Arial"/>
            <family val="2"/>
            <scheme val="minor"/>
          </rPr>
          <t>Moira:
cambios en la serie desde ene-2023 y ene-nov2021</t>
        </r>
      </text>
    </comment>
    <comment ref="HJ177" authorId="0">
      <text>
        <r>
          <rPr>
            <sz val="10"/>
            <color rgb="FF000000"/>
            <rFont val="Arial"/>
            <family val="2"/>
            <scheme val="minor"/>
          </rPr>
          <t>Moira:
cambios en la serie desde ene-2023 y en ene-nov2021</t>
        </r>
      </text>
    </comment>
    <comment ref="HM177" authorId="0">
      <text>
        <r>
          <rPr>
            <sz val="10"/>
            <color rgb="FF000000"/>
            <rFont val="Arial"/>
            <family val="2"/>
            <scheme val="minor"/>
          </rPr>
          <t>Moira:
cambios en la serie desde ene-2023 y ene-nov2021</t>
        </r>
      </text>
    </comment>
    <comment ref="HN177" authorId="0">
      <text>
        <r>
          <rPr>
            <sz val="10"/>
            <color rgb="FF000000"/>
            <rFont val="Arial"/>
            <family val="2"/>
            <scheme val="minor"/>
          </rPr>
          <t>Moira:
cambios en la serie desde ene-2023 y ene-nov2021</t>
        </r>
      </text>
    </comment>
    <comment ref="HV177" authorId="0">
      <text>
        <r>
          <rPr>
            <sz val="10"/>
            <color rgb="FF000000"/>
            <rFont val="Arial"/>
            <family val="2"/>
            <scheme val="minor"/>
          </rPr>
          <t>Moira:
cambios en la serie desde ene-2023 y ene-nov2021</t>
        </r>
      </text>
    </comment>
    <comment ref="HG179" authorId="0">
      <text>
        <r>
          <rPr>
            <sz val="10"/>
            <color rgb="FF000000"/>
            <rFont val="Arial"/>
            <family val="2"/>
            <scheme val="minor"/>
          </rPr>
          <t>Moira:
cambios en la serie en marzo2023 y ene-nov2021</t>
        </r>
      </text>
    </comment>
  </commentList>
</comments>
</file>

<file path=xl/comments2.xml><?xml version="1.0" encoding="utf-8"?>
<comments xmlns="http://schemas.openxmlformats.org/spreadsheetml/2006/main">
  <authors>
    <author/>
  </authors>
  <commentList>
    <comment ref="BP15" authorId="0">
      <text>
        <r>
          <rPr>
            <sz val="10"/>
            <color rgb="FF000000"/>
            <rFont val="Arial"/>
            <family val="2"/>
            <scheme val="minor"/>
          </rPr>
          <t>Moira Popow:
cambios en toda la serie</t>
        </r>
      </text>
    </comment>
    <comment ref="BJ64" authorId="0">
      <text>
        <r>
          <rPr>
            <sz val="10"/>
            <color rgb="FF000000"/>
            <rFont val="Arial"/>
            <family val="2"/>
            <scheme val="minor"/>
          </rPr>
          <t>Moira Popow:
Cambios en toda la serie</t>
        </r>
      </text>
    </comment>
    <comment ref="CH64" authorId="0">
      <text>
        <r>
          <rPr>
            <sz val="10"/>
            <color rgb="FF000000"/>
            <rFont val="Arial"/>
            <family val="2"/>
            <scheme val="minor"/>
          </rPr>
          <t>Moira Popow:
cambios al principio de la serie</t>
        </r>
      </text>
    </comment>
  </commentList>
</comments>
</file>

<file path=xl/sharedStrings.xml><?xml version="1.0" encoding="utf-8"?>
<sst xmlns="http://schemas.openxmlformats.org/spreadsheetml/2006/main" count="2374" uniqueCount="584">
  <si>
    <t>TEMA</t>
  </si>
  <si>
    <t>VARIABLE</t>
  </si>
  <si>
    <t>UNIDAD DE MEDIDA</t>
  </si>
  <si>
    <t>DATO</t>
  </si>
  <si>
    <t>Periodo</t>
  </si>
  <si>
    <t>Fuente</t>
  </si>
  <si>
    <t>Periodicidad</t>
  </si>
  <si>
    <t>Cotizaciones Mensuales de Cereales. Precios en Mercados Disponibles de Rosario y Córdoba</t>
  </si>
  <si>
    <t>Precios Cereales</t>
  </si>
  <si>
    <t>En pesos por tonelada</t>
  </si>
  <si>
    <t xml:space="preserve">Maiz </t>
  </si>
  <si>
    <t>Ene10-Nov23</t>
  </si>
  <si>
    <t xml:space="preserve">Elaboración propia en base a datos disponibles del Mercado de Rosario </t>
  </si>
  <si>
    <t>Mensual</t>
  </si>
  <si>
    <t>Trigo</t>
  </si>
  <si>
    <t>Sorgo</t>
  </si>
  <si>
    <t>Precios Oleaginosas</t>
  </si>
  <si>
    <t>Soja</t>
  </si>
  <si>
    <t>Elaboración propia en base a datos disponibles del Mercado de Rosario y Mercado de Córdoba</t>
  </si>
  <si>
    <t>Mani Runner</t>
  </si>
  <si>
    <t>Girasol</t>
  </si>
  <si>
    <t>Producción y Precio Promedio Ponderado y Mensual de la Leche</t>
  </si>
  <si>
    <t>Leche</t>
  </si>
  <si>
    <t>En millones de litro</t>
  </si>
  <si>
    <t xml:space="preserve">Producción*  </t>
  </si>
  <si>
    <t>Ene10-Dic18</t>
  </si>
  <si>
    <t>Elaboración propia en base a datos del Departamento de Lechería de la Secretaría de Ganadería del Ministerio de Agricultura, Ganadería y Alimentos del Gobierno de Córdoba</t>
  </si>
  <si>
    <t>$</t>
  </si>
  <si>
    <t>$ por Litro</t>
  </si>
  <si>
    <t>Producción de Aceites, en toneladas. Provincia de Córdoba.</t>
  </si>
  <si>
    <t>Aceite</t>
  </si>
  <si>
    <t>En toneladas</t>
  </si>
  <si>
    <t>Elaboración propia en base a datos del Ministerio de Agricultura de la Nación.</t>
  </si>
  <si>
    <t>Maní</t>
  </si>
  <si>
    <t xml:space="preserve">Industrialización de oleaginosas.
 Provincia de Córdoba. Industrialización de oleaginosas.
 Provincia de Córdoba. Industrialización de oleaginosas.
 Provincia de Córdoba. Industrialización de oleaginosas.
 Provincia de Córdoba. Industrialización de oleaginosas.
 Provincia de Córdoba. Industrialización de oleaginosas.
 Provincia de Córdoba. </t>
  </si>
  <si>
    <t>Industrialización</t>
  </si>
  <si>
    <t xml:space="preserve">Producción de pellets y expellers de oleaginosas. Provincia de Córdoba. </t>
  </si>
  <si>
    <t xml:space="preserve">Pellets </t>
  </si>
  <si>
    <t>Expellers</t>
  </si>
  <si>
    <t>Molienda de trigo pan.</t>
  </si>
  <si>
    <t>Córdoba</t>
  </si>
  <si>
    <t>País</t>
  </si>
  <si>
    <t>Faena de Ganado Porcino en Frigoríficos habilitados. Provincia de Córdoba</t>
  </si>
  <si>
    <t>Porcino</t>
  </si>
  <si>
    <t>En Cabeza</t>
  </si>
  <si>
    <t>Cerdos</t>
  </si>
  <si>
    <t>Jul13-Dic17</t>
  </si>
  <si>
    <t>Capones</t>
  </si>
  <si>
    <t xml:space="preserve">Cachorros y Lechones </t>
  </si>
  <si>
    <t>Total</t>
  </si>
  <si>
    <t>En Kilos</t>
  </si>
  <si>
    <t>Faena de Ganado Porcino en Frigoríficos habilitados.
Provincia de CórdobaFaena de Ganado Porcino en Frigoríficos habilitados.
Provincia de CórdobaFaena de Ganado Porcino en Frigoríficos habilitados.
Provincia de CórdobaFaena de Ganado Porcino en Frigoríficos habilitados.
Provincia de CórdobaFaena de Ganado Porcino en Frigoríficos habilitados.
Provincia de Córdoba</t>
  </si>
  <si>
    <t>Cachorros, Capones y Hembras s/s</t>
  </si>
  <si>
    <t>Elaboración propia en base a la Encuesta Mensual de Faenamiento de Ganado de la Provincia de Córdoba</t>
  </si>
  <si>
    <t>Chanchas</t>
  </si>
  <si>
    <t>Padrillos</t>
  </si>
  <si>
    <t>Lechón Liviano</t>
  </si>
  <si>
    <t>Lechón Pesado</t>
  </si>
  <si>
    <t>Macho Entero Inmunocastrado</t>
  </si>
  <si>
    <t>Faena de Ganado Porcino en Frigoríficos habilitados según destino. Provincia de Córdoba</t>
  </si>
  <si>
    <t xml:space="preserve">Consumo Interno </t>
  </si>
  <si>
    <t xml:space="preserve">Otros </t>
  </si>
  <si>
    <t>Faena de Ganado Bovino en Frigoríficos habilitados, en cabezas. Provincia de Córdoba</t>
  </si>
  <si>
    <t>Bovino</t>
  </si>
  <si>
    <t>Cabezas</t>
  </si>
  <si>
    <t>Novillos</t>
  </si>
  <si>
    <t>Jul13-Abr19</t>
  </si>
  <si>
    <t>Novillitos</t>
  </si>
  <si>
    <t>Vacas</t>
  </si>
  <si>
    <t>Vaquillonas</t>
  </si>
  <si>
    <t>Terneros (M y H)</t>
  </si>
  <si>
    <t>Toros, torunos y bueyes</t>
  </si>
  <si>
    <t>TOTAL</t>
  </si>
  <si>
    <t>Faena de Ganado Bovino en Frigoríficos habilitados, en kilos. Provincia de Córdoba</t>
  </si>
  <si>
    <t>Novillito (Nt)</t>
  </si>
  <si>
    <t>Novillo (No)</t>
  </si>
  <si>
    <t>Macho Entero Joven (MEJ)</t>
  </si>
  <si>
    <t>Toro (To)</t>
  </si>
  <si>
    <t>Vaquillona (Vq)</t>
  </si>
  <si>
    <t>Vaca (Va)</t>
  </si>
  <si>
    <t>Faena de Ganado Bovino en Frigoríficos habilitados según destino. Provincia de Córdoba</t>
  </si>
  <si>
    <t xml:space="preserve">Costo de la Construcción. 
Costo de la Construcción. 
</t>
  </si>
  <si>
    <t>Valor Metro Cuadrado</t>
  </si>
  <si>
    <t>VM2</t>
  </si>
  <si>
    <t>Dirección General de Estadística y Censos.</t>
  </si>
  <si>
    <t>Consumo de Cemento Portland</t>
  </si>
  <si>
    <t>Cemento Portland</t>
  </si>
  <si>
    <t>Ene10-Oct22</t>
  </si>
  <si>
    <t>Elaboración propia en base a datos de la Asociación de Fabricantes de Cemento Portland (AFCP)</t>
  </si>
  <si>
    <t xml:space="preserve">Empresas en actividad. </t>
  </si>
  <si>
    <t>Empresas</t>
  </si>
  <si>
    <t>Cantidad</t>
  </si>
  <si>
    <t>Constructoras</t>
  </si>
  <si>
    <t>Elaboración propia en base a datos del Instituto de Estadísticas y Registro de la Industria de la Construcción (IERIC )</t>
  </si>
  <si>
    <t>Provincia de Córdoba.</t>
  </si>
  <si>
    <t>Contratistas</t>
  </si>
  <si>
    <t>Subcontratistas</t>
  </si>
  <si>
    <t xml:space="preserve">Ventas en supermercados. 
Provincia de Córdoba y Total País. </t>
  </si>
  <si>
    <t>Venta Supermercado</t>
  </si>
  <si>
    <t>En Miles de Pesos corrientes</t>
  </si>
  <si>
    <t>Elaboración propia en base a datos del lnstituto Nacional de Estadística y Censos (INDEC)</t>
  </si>
  <si>
    <t xml:space="preserve">Ventas en comercios de electrodomésticos y artículos para el hogar.
Provincia de Córdoba y Total País. 
</t>
  </si>
  <si>
    <t>Electrodomesticos y Art. para el hogar</t>
  </si>
  <si>
    <t>Ene13-Jun16</t>
  </si>
  <si>
    <t xml:space="preserve">Ventas de los principales Centros Comerciales de la Ciudad de Córdoba. </t>
  </si>
  <si>
    <t>Ventas Centros Comerciales</t>
  </si>
  <si>
    <t>Indice</t>
  </si>
  <si>
    <t>Ventas Corrientes</t>
  </si>
  <si>
    <t>Dirección General de Estadísticas y Censos de la Provincia de Córdoba</t>
  </si>
  <si>
    <t xml:space="preserve">Composición de las ventas de los Centros Comerciales por principales rubros. </t>
  </si>
  <si>
    <t>Composición  Ventas Centros Comerciales</t>
  </si>
  <si>
    <t>En Porcentaje</t>
  </si>
  <si>
    <t>Indumentaria</t>
  </si>
  <si>
    <t>Ropa deportiva</t>
  </si>
  <si>
    <t>Comida</t>
  </si>
  <si>
    <t>Electrónicos</t>
  </si>
  <si>
    <t>Diversión</t>
  </si>
  <si>
    <t>Perfumería</t>
  </si>
  <si>
    <t>Resto</t>
  </si>
  <si>
    <t xml:space="preserve">Inscripciones Iniciales de Automotores. Provincia de Córdoba y Total País. </t>
  </si>
  <si>
    <t>Inscripciones Automotores</t>
  </si>
  <si>
    <t>En unidad</t>
  </si>
  <si>
    <t>Elaboración propia en base a datos de la Dirección Nacional de Registros de Propiedad del Automotor (DNRPA)</t>
  </si>
  <si>
    <t xml:space="preserve">Transferencias de Automotores. Provincia de Córdoba y Total País. </t>
  </si>
  <si>
    <t>Transferencias Automotores</t>
  </si>
  <si>
    <t xml:space="preserve">Inscripciones de Motos. Provincia de Córdoba y Total País. </t>
  </si>
  <si>
    <t>Inscripciones Motos</t>
  </si>
  <si>
    <t xml:space="preserve">Transferencias de Motos. Provincia de Córdoba y Total País. </t>
  </si>
  <si>
    <t>Transferencias Motos</t>
  </si>
  <si>
    <t xml:space="preserve">Ventas de Gasoil, grados 2 y 3. Provincia de Córdoba y Total País. </t>
  </si>
  <si>
    <t xml:space="preserve">Venta de Gasoil </t>
  </si>
  <si>
    <t>En metros Cúbicos</t>
  </si>
  <si>
    <t>Elaboración propia en base a datos de la Secretaría de Energía de la Nación</t>
  </si>
  <si>
    <t>Ventas de Nafta, común, super y ultra. Provincia de Córdoba y Total País.</t>
  </si>
  <si>
    <t>Venta de Nafta</t>
  </si>
  <si>
    <t>Edición de Diarios. Provincia de Córdoba.</t>
  </si>
  <si>
    <t>Diarios</t>
  </si>
  <si>
    <t>Ene10-Nov17</t>
  </si>
  <si>
    <t>Elaboración propia en base a datos del lnstituto Verificador de Circulaciones  (IVC)</t>
  </si>
  <si>
    <t xml:space="preserve">Espectadores salas de cine de la Provincia de Córdoba. </t>
  </si>
  <si>
    <t>Espectadores de Cine</t>
  </si>
  <si>
    <t>Elaboración propia en base a datos del Instituto Nacional de Cine y Artes Audiovisuales (INCAA)</t>
  </si>
  <si>
    <t xml:space="preserve">Tasas de interés internas, promedio mensual % nominal anual. </t>
  </si>
  <si>
    <t>Tasa de Interes</t>
  </si>
  <si>
    <t xml:space="preserve"> % nominal anual. </t>
  </si>
  <si>
    <t>Depósitos en pesos Caja de Ahorro</t>
  </si>
  <si>
    <t>Banco Central de la Republica Argentina (BCRA)</t>
  </si>
  <si>
    <t>Depósitos en pesos a Plazo Fijo 30-59 días</t>
  </si>
  <si>
    <t>Badlar (Privada pesos)</t>
  </si>
  <si>
    <t xml:space="preserve">Ventas Facturadas de Energía Eléctrica, por categoría . Provincia de Córdoba . </t>
  </si>
  <si>
    <t>Facturación Energía Electrica</t>
  </si>
  <si>
    <t>En miles de KWh</t>
  </si>
  <si>
    <t>Residencial</t>
  </si>
  <si>
    <t>Elaboración propia en base a datos proporcionados por EPEC</t>
  </si>
  <si>
    <t>General y Servicios</t>
  </si>
  <si>
    <t>Grandes Consumos</t>
  </si>
  <si>
    <t>Cooperativas de Electricidad</t>
  </si>
  <si>
    <t>Gobierno y Otros Usuarios Esp.</t>
  </si>
  <si>
    <t>Alumbrado Público</t>
  </si>
  <si>
    <t>Servicio de Agua</t>
  </si>
  <si>
    <t>Rural</t>
  </si>
  <si>
    <t>Consumo de Gas Natural, por categoría. Provincia de Córdoba y total Nacional</t>
  </si>
  <si>
    <t>Consumo Gas Natural</t>
  </si>
  <si>
    <t>En miles de m3 de 9300 kcal</t>
  </si>
  <si>
    <t>ENARGAS</t>
  </si>
  <si>
    <t xml:space="preserve">Comercial </t>
  </si>
  <si>
    <t>Industria</t>
  </si>
  <si>
    <t>Centrales Eléctricas</t>
  </si>
  <si>
    <t>Entes Oficiales</t>
  </si>
  <si>
    <t>SDB*</t>
  </si>
  <si>
    <t>GNC</t>
  </si>
  <si>
    <t>Otros</t>
  </si>
  <si>
    <t>Total Provincial</t>
  </si>
  <si>
    <t>Total Nacional</t>
  </si>
  <si>
    <t xml:space="preserve">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t>
  </si>
  <si>
    <t>Consumo Gas Natural Industrial</t>
  </si>
  <si>
    <t xml:space="preserve">Aceitera </t>
  </si>
  <si>
    <t>Alimenticia</t>
  </si>
  <si>
    <t>Automotriz</t>
  </si>
  <si>
    <t>Cementera</t>
  </si>
  <si>
    <t>Cerámica</t>
  </si>
  <si>
    <t>Petroquímica</t>
  </si>
  <si>
    <t>Química</t>
  </si>
  <si>
    <t>Recolección de residuos domiciliarios.Ciudad de Córdoba.</t>
  </si>
  <si>
    <t>Residuos</t>
  </si>
  <si>
    <t>Toneladas</t>
  </si>
  <si>
    <t>Ciudad de Córdoba</t>
  </si>
  <si>
    <t>Ene10- Dic17</t>
  </si>
  <si>
    <t xml:space="preserve">Elaboración propia en base a datos de Córdoba Recicla Sociedad del Estado (CRESE) </t>
  </si>
  <si>
    <t xml:space="preserve">Vehículos pasantes por puestos de peaje en accesos a la Ciudad de Córdoba. </t>
  </si>
  <si>
    <t>Puesto de Peaje</t>
  </si>
  <si>
    <t xml:space="preserve">En miles de unidades. </t>
  </si>
  <si>
    <t>Automotores livianos(1)</t>
  </si>
  <si>
    <t>Ene10-Sep15</t>
  </si>
  <si>
    <t>Elaboración propia en base a datos de INDEC</t>
  </si>
  <si>
    <t>Colectivos y camiones livianos(2)</t>
  </si>
  <si>
    <t xml:space="preserve">(1) Comprende motocicletas, vehíc. de dos ejes y hasta 2,1 m de altura (2) Comprende vehíc. de hasta cuatro ejes y menos de 2,1 m de altura (3) Comprende vehíc. de más de dos ejes y más de 2,1 m de altura </t>
  </si>
  <si>
    <t>Camiones pesados(3)</t>
  </si>
  <si>
    <t xml:space="preserve">Recaudación en puestos de peaje en accesos a la Ciudad de Córdoba. </t>
  </si>
  <si>
    <t xml:space="preserve">Recaudación </t>
  </si>
  <si>
    <t xml:space="preserve">En miles de pesos. </t>
  </si>
  <si>
    <t>Cantidad de viajeros en la Provincia de Córdoba y principales localidades.</t>
  </si>
  <si>
    <t>Viajeros</t>
  </si>
  <si>
    <t xml:space="preserve"> Encuesta de Ocupación Hotelera. INDEC</t>
  </si>
  <si>
    <t>Río Cuarto</t>
  </si>
  <si>
    <t>La Falda</t>
  </si>
  <si>
    <t>Villa Gral. Belgrano</t>
  </si>
  <si>
    <t>Miramar</t>
  </si>
  <si>
    <t>Mina Clavero</t>
  </si>
  <si>
    <t>Villa Carlos Paz</t>
  </si>
  <si>
    <t>Pernoctaciones en la Provincia de Córdoba y principales localidades.</t>
  </si>
  <si>
    <t>Pernoctaciones</t>
  </si>
  <si>
    <t>Duración de estadía promedio de los turistas en la Provincia de Córdoba y principales localidades.</t>
  </si>
  <si>
    <t>Estadía Promedio</t>
  </si>
  <si>
    <t>Promedio</t>
  </si>
  <si>
    <t>Porcentaje de Ocupación de habitaciones. Provincia de Córdoba.</t>
  </si>
  <si>
    <t>Ocupación de Habitaciones</t>
  </si>
  <si>
    <t>Nota: Habitaciones o unidades ocupadas / Habitaciones o unidades disponibles100</t>
  </si>
  <si>
    <t xml:space="preserve">Ingresos Tributarios por tipo. Provincia de Córdoba. </t>
  </si>
  <si>
    <t>Ingresos Tributarios</t>
  </si>
  <si>
    <t>Ingresos provinciales</t>
  </si>
  <si>
    <t>Elaboración propia en base a datos del Ministerio de Finanzas de la Pcia de Córdoba.</t>
  </si>
  <si>
    <t xml:space="preserve">  Imp. sobre los Ingresos Brutos</t>
  </si>
  <si>
    <t xml:space="preserve">  Imp. Inmobiliario</t>
  </si>
  <si>
    <t xml:space="preserve">  Imp. de Sellos</t>
  </si>
  <si>
    <t xml:space="preserve">  Imp. a la Propiedad Automotor</t>
  </si>
  <si>
    <t xml:space="preserve">Ingresos y Gastos Públicos Corrientes acumulado. Provincia de Córdoba. </t>
  </si>
  <si>
    <t>Ingresos y Gastos Corrientes</t>
  </si>
  <si>
    <t>Ingresos Corrientes</t>
  </si>
  <si>
    <t>Fuente: Elaboración propia en base a datos del Ministerio de Finanzas de la Pcia de Córdoba.</t>
  </si>
  <si>
    <t>Gastos Corrientes</t>
  </si>
  <si>
    <t>Nota: a partir de Enero de 2019 el Ministerio de Finanzas publica los datos de ingresos y egresos corrientes acumulados con frecuencia mensual.</t>
  </si>
  <si>
    <t>Coparticipación a Municipios y Comunas. Provincia de Córdoba.</t>
  </si>
  <si>
    <t>Coparticipación</t>
  </si>
  <si>
    <t>Municipios</t>
  </si>
  <si>
    <t>Comunas</t>
  </si>
  <si>
    <t xml:space="preserve">Indice de Precios al Consumidor y variación porcentual. Provincia de Córdoba. Base 2014=100. </t>
  </si>
  <si>
    <t>IPC</t>
  </si>
  <si>
    <t>IPC Mensual</t>
  </si>
  <si>
    <t>Dirección de Estadísticas Económicas</t>
  </si>
  <si>
    <t>Indicador de Actividad Económica de Córdoba (InAEC). Base 2009=100</t>
  </si>
  <si>
    <t>InAEc</t>
  </si>
  <si>
    <t>InAEC</t>
  </si>
  <si>
    <t>Ene09-Oct15</t>
  </si>
  <si>
    <t>InAEC desestacionalizado</t>
  </si>
  <si>
    <t>Indicador del Sector Industrial de Córdoba (ISICor). Base 2009=100</t>
  </si>
  <si>
    <t>ISICor</t>
  </si>
  <si>
    <t>ISICor desestacionalizado</t>
  </si>
  <si>
    <t>Indicador del Sector Comercio de Córdoba (ICCor). Base 2009=100</t>
  </si>
  <si>
    <t>ICCor</t>
  </si>
  <si>
    <t>ICCor  desestacionalizado</t>
  </si>
  <si>
    <t>Indicador de los Servicios Públicos de Córdoba (ISPCor). Base 2009=100</t>
  </si>
  <si>
    <t>ISPCor</t>
  </si>
  <si>
    <t>ISPCor desestacionalizado</t>
  </si>
  <si>
    <t>Remuneración promedio de los trabajadores registrados del sector privado según rama de actividad. Provincia de Córdoba .</t>
  </si>
  <si>
    <t>Remuneración promedio</t>
  </si>
  <si>
    <t>AGRICULTURA, GANADERIA, CAZA Y SILVICULTURA</t>
  </si>
  <si>
    <t>Mar11-Jun23</t>
  </si>
  <si>
    <t>Ministerio de trabajo, empleo y seguridad social. Observatorio de Empleo y Dinámica Empresarial (OEDE)</t>
  </si>
  <si>
    <t>PESCA Y SERVICIOS CONEXOS</t>
  </si>
  <si>
    <t>EXPLOTACION  DE  MINAS  Y  CANTERAS</t>
  </si>
  <si>
    <t>INDUSTRIA MANUFACTURERA</t>
  </si>
  <si>
    <t>ELECTRICIDAD, GAS Y AGUA</t>
  </si>
  <si>
    <t>CONSTRUCCION</t>
  </si>
  <si>
    <t>COMERCIO AL POR MAYOR Y AL POR MENOR</t>
  </si>
  <si>
    <t xml:space="preserve">HOTELERIA Y RESTAURANTES </t>
  </si>
  <si>
    <t>SERVICIOS DE TRANSPORTE, DE ALMACENAMIENTO Y DE COMUNICACIONES</t>
  </si>
  <si>
    <t xml:space="preserve">INTERMEDIACION FINANCIERA Y OTROS SERVICIOS FINANCIEROS </t>
  </si>
  <si>
    <t>SERVICIOS INMOBILIARIOS, EMPRESARIALES Y DE ALQUILER</t>
  </si>
  <si>
    <t>ENSEÑANZA</t>
  </si>
  <si>
    <t>SERVICIOS SOCIALES Y DE SALUD</t>
  </si>
  <si>
    <t>SERVICIOS COMUNITARIOS, SOCIALES Y PERSONALES N.C.P.</t>
  </si>
  <si>
    <t>Indicador del Sector Agropecuario de Córdoba (ISACor). Base 2009=100</t>
  </si>
  <si>
    <t>ISACor</t>
  </si>
  <si>
    <t>I-2009/III-2015</t>
  </si>
  <si>
    <t>Trimestral</t>
  </si>
  <si>
    <t>ISACor desestacionalizado</t>
  </si>
  <si>
    <t>Depósitos pesos y dólares.  Provincia de Córdoba.</t>
  </si>
  <si>
    <t>Depositos</t>
  </si>
  <si>
    <t>Miles de pesos.</t>
  </si>
  <si>
    <t>Sector Público No financiero</t>
  </si>
  <si>
    <t>Elaboración propia en base a datos BCRA</t>
  </si>
  <si>
    <t>Sector Privado No Financiero</t>
  </si>
  <si>
    <t>Operaciones con residentes en el exterior</t>
  </si>
  <si>
    <t>Préstamos por actividades en pesos y dólares. Provincia de Córdoba.</t>
  </si>
  <si>
    <t>Prestamos por actividad</t>
  </si>
  <si>
    <t>Producción primaria</t>
  </si>
  <si>
    <t>Elaboración en base a publicaciones de BCRA</t>
  </si>
  <si>
    <t>Personas físicas en relación de dependencia laboral</t>
  </si>
  <si>
    <t>Servicios</t>
  </si>
  <si>
    <t>Industria manufacturera</t>
  </si>
  <si>
    <t xml:space="preserve">Comercio al por mayor y al por menor (1) </t>
  </si>
  <si>
    <t>Electricidad, gas y agua</t>
  </si>
  <si>
    <t>Construcción</t>
  </si>
  <si>
    <t>No identificada</t>
  </si>
  <si>
    <t xml:space="preserve">Turistas internacionales por condición de receptivo o emisivo. Aeropuerto Internacional de Córdoba. </t>
  </si>
  <si>
    <t>Receptivo y Emisivo</t>
  </si>
  <si>
    <t>Turismo receptivo</t>
  </si>
  <si>
    <t>Fuente: Indec - Eti</t>
  </si>
  <si>
    <t xml:space="preserve">Turismo emisivo </t>
  </si>
  <si>
    <t>Indicadores Socioeconómicos de la Población Económicamente Activa (PEA). Aglomerado Gran Córdoba</t>
  </si>
  <si>
    <t>Indicadores Socieconómicos</t>
  </si>
  <si>
    <t>Miles en pesos corrientes</t>
  </si>
  <si>
    <t>Tasa de Actividad</t>
  </si>
  <si>
    <t>Fuente: EPH - INDEC</t>
  </si>
  <si>
    <t>Tasa de Empleo</t>
  </si>
  <si>
    <t>Tasa de Desempleo</t>
  </si>
  <si>
    <t>Tasa de Subocupación</t>
  </si>
  <si>
    <t>Tasa de Subocupación Demandante</t>
  </si>
  <si>
    <t>Tasa de Subocupación No Demandante</t>
  </si>
  <si>
    <t>Indicadores Laborales (IL) Aglomerado Gran Córdoba</t>
  </si>
  <si>
    <t>Empleo Total</t>
  </si>
  <si>
    <t xml:space="preserve">Evolución del Empleo Total  </t>
  </si>
  <si>
    <t>Ministerio de trabajo, empleo y seguridad social</t>
  </si>
  <si>
    <t>Variación Relativa Trimestral</t>
  </si>
  <si>
    <t>Variación Relativa Anual</t>
  </si>
  <si>
    <t>Evolución por Rama de Actividad</t>
  </si>
  <si>
    <t>Comercio, restaurantes y hoteles</t>
  </si>
  <si>
    <t>Transporte, almacenaje y comunicaciones</t>
  </si>
  <si>
    <t>Servicios financieros y a las empresas</t>
  </si>
  <si>
    <t>Servicios comunales, sociales y personales</t>
  </si>
  <si>
    <t>Evolución por Estrato de Tamaño</t>
  </si>
  <si>
    <t>Empresas de 10 a 49 ocupados</t>
  </si>
  <si>
    <t>Empresas de 50 a 199 ocupados</t>
  </si>
  <si>
    <t>Empresas de 200 y más ocupados</t>
  </si>
  <si>
    <t>Evolución por Sector de Actividad</t>
  </si>
  <si>
    <t>Comercio y servicios</t>
  </si>
  <si>
    <t>Puestos de trabajo declarados del Sector Privado. Provincia de Córdoba</t>
  </si>
  <si>
    <t xml:space="preserve">Puestos de Trabajo   </t>
  </si>
  <si>
    <t>En cantidades .Promedio Trimestral.</t>
  </si>
  <si>
    <t>I-2010/IV-2017</t>
  </si>
  <si>
    <t>Fuente:  Elaboración propia en base a datos del SIPA, procesados por el INDEC y difundidos por el Ministerio de Economía y Finanzas Públicas de la Nación</t>
  </si>
  <si>
    <t xml:space="preserve">Remuneraciones y Costo Salarial de los puestos de trabajo del Sector Privado, </t>
  </si>
  <si>
    <t>Remuneración y Costo Salarial</t>
  </si>
  <si>
    <t>En pesos - 
Promedio TrimestralEn pesos - 
Promedio TrimestralEn pesos - 
Promedio TrimestralEn pesos - 
Promedio TrimestralEn pesos - 
Promedio Trimestral</t>
  </si>
  <si>
    <t>Remuneración total promedio</t>
  </si>
  <si>
    <t>I-2010/II-2015</t>
  </si>
  <si>
    <t xml:space="preserve">Remuneración neta promedio </t>
  </si>
  <si>
    <t xml:space="preserve">Costo salarial promedio </t>
  </si>
  <si>
    <t>Asalariados registrados del sector privado por rama de actividad. Provincia de Córdoba</t>
  </si>
  <si>
    <t>Agricultura, ganadería, caza y silvicultura</t>
  </si>
  <si>
    <t>Promedio Trimestral</t>
  </si>
  <si>
    <t>Agricultura y ganaderia</t>
  </si>
  <si>
    <t>IV-2010/I-2023</t>
  </si>
  <si>
    <t>Fuente:  Observatorio de Empleo y Dinámica Empresarial - MTEySS en base a SIPA</t>
  </si>
  <si>
    <t>Silvicultura, extracción de madera</t>
  </si>
  <si>
    <t>Pesca y servicios conexos</t>
  </si>
  <si>
    <t>Pesca y actividades relacionadas con la pesca</t>
  </si>
  <si>
    <t>Explotación de minas y canteras</t>
  </si>
  <si>
    <t>Extraccion de petroleo crudo y gas natural</t>
  </si>
  <si>
    <t>Extraccion de minerales metaliferos</t>
  </si>
  <si>
    <t>Explotacion de otras minas y canteras</t>
  </si>
  <si>
    <t>Alimentos</t>
  </si>
  <si>
    <t>Tabaco</t>
  </si>
  <si>
    <t>Productos textiles</t>
  </si>
  <si>
    <t>Confecciones</t>
  </si>
  <si>
    <t>Calzado y cuero</t>
  </si>
  <si>
    <t>Madera</t>
  </si>
  <si>
    <t>Papel</t>
  </si>
  <si>
    <t>Edición</t>
  </si>
  <si>
    <t>Productos de petróleo</t>
  </si>
  <si>
    <t>Productos químicos</t>
  </si>
  <si>
    <t>Productos de caucho y plástico</t>
  </si>
  <si>
    <t>Otros minerales no metálicos</t>
  </si>
  <si>
    <t>Metales comunes</t>
  </si>
  <si>
    <t>Otros productos de metal</t>
  </si>
  <si>
    <t>Maquinaria y equipo</t>
  </si>
  <si>
    <t>Maquinaria de oficina</t>
  </si>
  <si>
    <t>Aparatos eléctricos</t>
  </si>
  <si>
    <t>Radio y televisión</t>
  </si>
  <si>
    <t>Instrumentos médicos</t>
  </si>
  <si>
    <t>Automotores</t>
  </si>
  <si>
    <t>Otros equipo de transporte</t>
  </si>
  <si>
    <t>Muebles</t>
  </si>
  <si>
    <t>Reciclaje de desperdicios y desechos</t>
  </si>
  <si>
    <t>Captación, depuración y distribución de agua</t>
  </si>
  <si>
    <t>Construccion</t>
  </si>
  <si>
    <t>Comercio al por mayor y al por menor</t>
  </si>
  <si>
    <t>Vta y reparación de vehículos. vta por menor de combustible</t>
  </si>
  <si>
    <t>Comercio al por mayor</t>
  </si>
  <si>
    <t>Comercio al por menor</t>
  </si>
  <si>
    <t>Hotelería y restaurantes</t>
  </si>
  <si>
    <t>Servicios de hoteleria y restaurantes</t>
  </si>
  <si>
    <t>Servicios de transporte, de almacenamiento y de comunicaciones</t>
  </si>
  <si>
    <t>Transporte ferroviario y automotor y por tuberias</t>
  </si>
  <si>
    <t>Transporte marítimo y fluvial</t>
  </si>
  <si>
    <t>Transporte aéreo de cargas y de pasajeros</t>
  </si>
  <si>
    <t>Manipulación de carga, almacenamiento y depósito</t>
  </si>
  <si>
    <t>Telecomunicaciones y correos</t>
  </si>
  <si>
    <t>Intermediación financiera y otros servicios financieros</t>
  </si>
  <si>
    <t>Intermediacion financiera y otros servicios financieros</t>
  </si>
  <si>
    <t>Seguros</t>
  </si>
  <si>
    <t>Servicios auxiliares a la actividad financiera</t>
  </si>
  <si>
    <t>Servicios inmobiliarios, empresariales y de alquiler</t>
  </si>
  <si>
    <t>Servicios inmobiliarios</t>
  </si>
  <si>
    <t>Alquiler de equipo de transporte y de maquinaria</t>
  </si>
  <si>
    <t>Actividades de informática</t>
  </si>
  <si>
    <t>Investigación y desarrollo</t>
  </si>
  <si>
    <t>Servicios jurídicos, contables y otros servicios a empresas</t>
  </si>
  <si>
    <t>Agencias de empleo temporario</t>
  </si>
  <si>
    <t>Enseñanza</t>
  </si>
  <si>
    <t>Servicios sociales y de salud</t>
  </si>
  <si>
    <t>Servicios comunitarios, sociales y personales n.c.p.</t>
  </si>
  <si>
    <t>Eliminación de desperdicios</t>
  </si>
  <si>
    <t>Servicios de organizaciones empresariales</t>
  </si>
  <si>
    <t>Servicios culturales, deportivos y de esparcimiento</t>
  </si>
  <si>
    <t>Volver</t>
  </si>
  <si>
    <t>Período</t>
  </si>
  <si>
    <t>Cotizaciones Mensuales de Cereales y oleaginosas, en pesos por tonelada</t>
  </si>
  <si>
    <t xml:space="preserve">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t>
  </si>
  <si>
    <t xml:space="preserve">Industrialización de oleaginosas, en toneladas. Provincia de Córdoba. </t>
  </si>
  <si>
    <t xml:space="preserve">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t>
  </si>
  <si>
    <t xml:space="preserve">Molienda de trigo pan, en toneladas. </t>
  </si>
  <si>
    <t>Faena de Ganado Porcino en Frigoríficos habilitados, en cabezas. Provincia de Córdoba</t>
  </si>
  <si>
    <t>Faena de Ganado Porcino en Frigoríficos habilitados, en Kilos. Provincia de Córdoba</t>
  </si>
  <si>
    <t>Faena de Ganado Porcino en Frigoríficos habilitados según destino, en kilos. Provincia de Córdoba</t>
  </si>
  <si>
    <t>Faena de Ganado Bovino en Frigoríficos habilitados, en Kilos. Provincia de Córdoba</t>
  </si>
  <si>
    <t>Faena de Ganado Bovino en Frigoríficos habilitados según destino, en kilos. Provincia de Córdoba</t>
  </si>
  <si>
    <t xml:space="preserve">Costo de la Construcción. Valor del metro cuadrado en pesos y variaciones. Ciudad de Córdoba. </t>
  </si>
  <si>
    <t xml:space="preserve">Empresas en actividad. Provincia de Córdoba. </t>
  </si>
  <si>
    <t>Consumo de Cemento Portland, en toneladas. Provincia de Córdoba y Total País.</t>
  </si>
  <si>
    <t xml:space="preserve">Ventas en supermercados, en miles de pesos corrientes. Provincia de Córdoba y Total País. </t>
  </si>
  <si>
    <t xml:space="preserve">Ventas en comercios de electrodomésticos y artículos para el hogar, en millones de pesos corrientes. Provincia de Córdoba y Total País. </t>
  </si>
  <si>
    <t>Ventas de los principales Centros Comerciales de la Ciudad de Córdoba. Indice base Enero 2011=100</t>
  </si>
  <si>
    <t>Composición de las ventas de los Centros Comerciales por principales rubros. En porcentajes</t>
  </si>
  <si>
    <t xml:space="preserve">Inscripciones Iniciales de Automotores, en unidades. Provincia de Córdoba y Total País. </t>
  </si>
  <si>
    <t xml:space="preserve">Transferencias de Automotores, en unidades. Provincia de Córdoba y Total País. </t>
  </si>
  <si>
    <t xml:space="preserve">Inscripciones Iniciales de Motos, en unidades. Provincia de Córdoba y Total País. </t>
  </si>
  <si>
    <t xml:space="preserve">Transferencias de motos, en unidades. Provincia de Córdoba y Total País. </t>
  </si>
  <si>
    <t xml:space="preserve">Ventas de Gasoil, grados 2 y 3, en metros cúbicos. Provincia de Córdoba y Total País. </t>
  </si>
  <si>
    <t>Ventas de Nafta, común, super y ultra, en metros cúbicos. Provincia de Córdoba y Total País.</t>
  </si>
  <si>
    <t>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t>
  </si>
  <si>
    <t xml:space="preserve">Ventas Facturadas de Energía Eléctrica, por categoría en miles de KWh. Provincia de Córdoba . </t>
  </si>
  <si>
    <t>Consumo de Gas Natural, por categoría en miles de m3 de 9300 kcal. Provincia de Córdoba y total Nacional</t>
  </si>
  <si>
    <t xml:space="preserve">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t>
  </si>
  <si>
    <t>Recolección de residuos domiciliarios. Toneladas. Ciudad de Córdoba.</t>
  </si>
  <si>
    <t xml:space="preserve">Vehículos pasantes por puestos de peaje en accesos a la Ciudad de Córdoba. En miles de unidades. </t>
  </si>
  <si>
    <t xml:space="preserve">Recaudación en puestos de peaje en accesos a la Ciudad de Córdoba. En miles de pesos. </t>
  </si>
  <si>
    <t xml:space="preserve">Ingresos y Gastos Públicos Corrientes acumulados, en miles de pesos corrientes. Provincia de Córdoba. </t>
  </si>
  <si>
    <t>Coparticipación a Municipios y Comunas, en miles de pesos corrientes. Provincia de Córdoba.</t>
  </si>
  <si>
    <t>Remuneración promedio de los trabajadores registrados del sector privado según rama de actividad. Provincia de Córdoba . En pesos</t>
  </si>
  <si>
    <t>Precio Cereales</t>
  </si>
  <si>
    <t>Precio Oleaginosas</t>
  </si>
  <si>
    <t>Producción</t>
  </si>
  <si>
    <t>Pellets</t>
  </si>
  <si>
    <t>Categoría</t>
  </si>
  <si>
    <t>Consumo
 InternoConsumo
 InternoConsumo
 InternoConsumo
 InternoConsumo
 InternoConsumo
 InternoConsumo
 InternoConsumo
 InternoConsumo
 InternoConsumo
 InternoConsumo
 InternoConsumo
 Interno</t>
  </si>
  <si>
    <t>Valor del Metro Cuadrado</t>
  </si>
  <si>
    <t>Categorías</t>
  </si>
  <si>
    <t>Composición %</t>
  </si>
  <si>
    <t>InAEc Desestacionalizado</t>
  </si>
  <si>
    <t>ICCor 
desestacionalizadoICCor 
desestacionalizadoICCor 
desestacionalizadoICCor 
desestacionalizadoICCor 
desestacionalizadoICCor 
desestacionalizadoICCor 
desestacionalizadoICCor 
desestacionalizadoICCor 
desestacionalizadoICCor 
desestacionalizadoICCor 
desestacionalizadoICCor 
desestacionalizado</t>
  </si>
  <si>
    <t>Maíz</t>
  </si>
  <si>
    <t>Maní Runner</t>
  </si>
  <si>
    <r>
      <rPr>
        <b/>
        <sz val="9"/>
        <color rgb="FF000000"/>
        <rFont val="Calibri"/>
        <family val="2"/>
      </rPr>
      <t>Automotores livianos</t>
    </r>
    <r>
      <rPr>
        <b/>
        <vertAlign val="superscript"/>
        <sz val="9"/>
        <color rgb="FF000000"/>
        <rFont val="Tahoma"/>
        <family val="2"/>
      </rPr>
      <t>(1)Automotores livianos(1)Automotores livianos(1)Automotores livianos(1)Automotores livianos(1)Automotores livianos(1)Automotores livianos(1)Automotores livianos(1)Automotores livianos(1)Automotores livianos(1)Automotores livianos(1)Automotores livianos(1)</t>
    </r>
  </si>
  <si>
    <r>
      <rPr>
        <b/>
        <sz val="9"/>
        <color rgb="FF000000"/>
        <rFont val="Calibri"/>
        <family val="2"/>
      </rPr>
      <t>Colectivos y camiones livianos</t>
    </r>
    <r>
      <rPr>
        <b/>
        <vertAlign val="superscript"/>
        <sz val="9"/>
        <color rgb="FF000000"/>
        <rFont val="Tahoma"/>
        <family val="2"/>
      </rPr>
      <t>(2)Colectivos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t>
    </r>
  </si>
  <si>
    <r>
      <rPr>
        <b/>
        <sz val="9"/>
        <color rgb="FF000000"/>
        <rFont val="Calibri"/>
        <family val="2"/>
      </rPr>
      <t>Camiones pesados</t>
    </r>
    <r>
      <rPr>
        <b/>
        <vertAlign val="superscript"/>
        <sz val="9"/>
        <color rgb="FF000000"/>
        <rFont val="Tahoma"/>
        <family val="2"/>
      </rPr>
      <t>(3)Camiones pesados(3)Camiones pesados(3)Camiones pesados(3)Camiones pesados(3)Camiones pesados(3)Camiones pesados(3)Camiones pesados(3)Camiones pesados(3)Camiones pesados(3)Camiones pesados(3)Camiones pesados(3)</t>
    </r>
  </si>
  <si>
    <t>Recursos de Origen Provincial</t>
  </si>
  <si>
    <t>Recursos Tributarios</t>
  </si>
  <si>
    <t>Recursos No Tributarios</t>
  </si>
  <si>
    <t>Recursos de Origen Nacional</t>
  </si>
  <si>
    <t>Agricultura y ganadería</t>
  </si>
  <si>
    <t>Extracción de petróleo crudo y gas natural</t>
  </si>
  <si>
    <t>Extracción de minerales metalíferos</t>
  </si>
  <si>
    <t>Explotación de otras minas y canteras</t>
  </si>
  <si>
    <t>Calzado</t>
  </si>
  <si>
    <t>Reciclamiento de desperdicios y desechos</t>
  </si>
  <si>
    <t>Vta. y reparación de vehículos. vta. por menor de combustible</t>
  </si>
  <si>
    <t>Servicios de hotelería y restaurantes</t>
  </si>
  <si>
    <t>Transporte ferroviario y automotor y por tuberías</t>
  </si>
  <si>
    <t>Servicios n.c.p.</t>
  </si>
  <si>
    <t>…</t>
  </si>
  <si>
    <t>….</t>
  </si>
  <si>
    <t>S/D</t>
  </si>
  <si>
    <t>s/d</t>
  </si>
  <si>
    <t>s.d.</t>
  </si>
  <si>
    <t> 1028598</t>
  </si>
  <si>
    <t>*</t>
  </si>
  <si>
    <t xml:space="preserve"> (AFCP) Esta Asociación de Fabricantes de Cemento Portlandha tomado conocimiento de la Disposición DISPFC-2022-36-APN-CNDC#MDP, dictada con fecha 27 de abril de 2022. A través de la misma, la Comisión Nacional de Defensa de la Competencia dispuso recomendar a la AFCP se abstenga de solicitar y publicar información con nivel de apertura por provincia con una antigüedad menor a los 12 meses. De manera voluntaria, la AFCP ha decidido adoptar tal recomendación.</t>
  </si>
  <si>
    <t>(IERIC) El 30 de abril de cada año se produce el vencimiento del arancel anual, por tal motivo en el mes de mayo disminuye la cantidad de empresas con arancel al día, situación que se regulariza en el transcurso del año.</t>
  </si>
  <si>
    <t>ISACor
desestacionalizadoISACor
desestacionalizadoISACor
desestacionalizadoISACor
desestacionalizado</t>
  </si>
  <si>
    <t>Depósitos pesos y dólares. Miles de pesos. Provincia de Córdoba.</t>
  </si>
  <si>
    <t>Préstamos por actividades en pesos y dólares. Miles de pesos. Provincia de Córdoba.</t>
  </si>
  <si>
    <t xml:space="preserve">Turismo internacional receptivo. Principales variables. Aeropuerto Internacional de Córdoba. </t>
  </si>
  <si>
    <t xml:space="preserve">Turismo internacional emisivo. Principales variables. Aeropuerto Internacional de Córdoba. </t>
  </si>
  <si>
    <t>Puestos de trabajo declarados del Sector Privado, en cantidades .Promedio Trimestral. Provincia de Córdoba</t>
  </si>
  <si>
    <t>Remuneraciones y Costo Salarial de los puestos de trabajo del Sector Privado, en pesos - Promedio Trimestral</t>
  </si>
  <si>
    <t>Asalariados registrados del sector privado por rama de actividad. Promedio Trimestral. Provincia de Córdoba</t>
  </si>
  <si>
    <t>Total Turismo Receptivo</t>
  </si>
  <si>
    <t>Turistas (Motivo del Viaje)</t>
  </si>
  <si>
    <t>Turistas (Tipo de Alojamiento)</t>
  </si>
  <si>
    <t>Turistas según país de residencia habitual</t>
  </si>
  <si>
    <t>Total Turismo Emisivo</t>
  </si>
  <si>
    <t>Tasas</t>
  </si>
  <si>
    <t>Puesto de trabajo</t>
  </si>
  <si>
    <t>Operaciones con Residentes en el Exterior</t>
  </si>
  <si>
    <t>Vacaciones / ocio</t>
  </si>
  <si>
    <t>Visita a familiares o amigos</t>
  </si>
  <si>
    <t>Negocios y Otros1</t>
  </si>
  <si>
    <t>Casa de familiares o amigos</t>
  </si>
  <si>
    <t>Hotel 1,2 y 3 estrellas</t>
  </si>
  <si>
    <t>Hotel 4 y 5 estrellas</t>
  </si>
  <si>
    <r>
      <rPr>
        <b/>
        <sz val="9"/>
        <color rgb="FF000000"/>
        <rFont val="Calibri"/>
        <family val="2"/>
      </rPr>
      <t>Otro</t>
    </r>
    <r>
      <rPr>
        <b/>
        <vertAlign val="superscript"/>
        <sz val="9"/>
        <color rgb="FF000000"/>
        <rFont val="Tahoma"/>
        <family val="2"/>
      </rPr>
      <t>2Otro2Otro2Otro2</t>
    </r>
  </si>
  <si>
    <t>Brasil</t>
  </si>
  <si>
    <t>Chile</t>
  </si>
  <si>
    <t>EEUU, Canada y México</t>
  </si>
  <si>
    <t>Resto de América</t>
  </si>
  <si>
    <t>Europa y Resto del Mundo</t>
  </si>
  <si>
    <r>
      <rPr>
        <b/>
        <sz val="9"/>
        <color rgb="FF000000"/>
        <rFont val="Calibri"/>
        <family val="2"/>
      </rPr>
      <t>Otro</t>
    </r>
    <r>
      <rPr>
        <b/>
        <vertAlign val="superscript"/>
        <sz val="9"/>
        <color rgb="FF000000"/>
        <rFont val="Tahoma"/>
        <family val="2"/>
      </rPr>
      <t>2Otro2Otro2Otro2</t>
    </r>
  </si>
  <si>
    <t>2009-I</t>
  </si>
  <si>
    <t>2009-II</t>
  </si>
  <si>
    <t>2009-III</t>
  </si>
  <si>
    <t>2009-IV</t>
  </si>
  <si>
    <t>2010-I</t>
  </si>
  <si>
    <t>2010-II</t>
  </si>
  <si>
    <t>2010-III</t>
  </si>
  <si>
    <t>2010-IV</t>
  </si>
  <si>
    <t>2011-I</t>
  </si>
  <si>
    <t>2011-II</t>
  </si>
  <si>
    <t>2011-III</t>
  </si>
  <si>
    <t>2011-IV</t>
  </si>
  <si>
    <t>2012-I</t>
  </si>
  <si>
    <t>2012-II</t>
  </si>
  <si>
    <t>2012-III</t>
  </si>
  <si>
    <t>2012-IV</t>
  </si>
  <si>
    <t>2013-I</t>
  </si>
  <si>
    <t>2013-II</t>
  </si>
  <si>
    <t>2013-III</t>
  </si>
  <si>
    <t>2013-IV</t>
  </si>
  <si>
    <t>2014-I</t>
  </si>
  <si>
    <t>2014-II</t>
  </si>
  <si>
    <t>2014-III</t>
  </si>
  <si>
    <t>2014-IV</t>
  </si>
  <si>
    <t>2015-I</t>
  </si>
  <si>
    <t>2015-II</t>
  </si>
  <si>
    <t>2015-III</t>
  </si>
  <si>
    <t>2015-IV</t>
  </si>
  <si>
    <t>2016-I</t>
  </si>
  <si>
    <t>2016-II</t>
  </si>
  <si>
    <t>2016-III</t>
  </si>
  <si>
    <t>2016-IV</t>
  </si>
  <si>
    <t>2017-I</t>
  </si>
  <si>
    <t>2017-II</t>
  </si>
  <si>
    <t>2017-III</t>
  </si>
  <si>
    <t>2017-IV</t>
  </si>
  <si>
    <t>2018-I</t>
  </si>
  <si>
    <t>2018-II</t>
  </si>
  <si>
    <t>2018-III</t>
  </si>
  <si>
    <t>2018-IV</t>
  </si>
  <si>
    <t>2019-I</t>
  </si>
  <si>
    <t>2019-II</t>
  </si>
  <si>
    <t>2019-III</t>
  </si>
  <si>
    <t>2019-IV</t>
  </si>
  <si>
    <t>2020-I</t>
  </si>
  <si>
    <t>2020-II</t>
  </si>
  <si>
    <t>-</t>
  </si>
  <si>
    <t>2020-III</t>
  </si>
  <si>
    <t>2020-IV</t>
  </si>
  <si>
    <t>2021-I</t>
  </si>
  <si>
    <t>2021-II</t>
  </si>
  <si>
    <t>2021-III</t>
  </si>
  <si>
    <t>2021-IV</t>
  </si>
  <si>
    <t>2022-I</t>
  </si>
  <si>
    <t>2022-II</t>
  </si>
  <si>
    <t>2022-III</t>
  </si>
  <si>
    <t>2022-IV</t>
  </si>
  <si>
    <t>2023-I</t>
  </si>
  <si>
    <t>2023-II</t>
  </si>
  <si>
    <t>2023-III</t>
  </si>
  <si>
    <t>Ene10-Dic23</t>
  </si>
  <si>
    <t>Ene10-Ene24</t>
  </si>
  <si>
    <t>IV-2009/IV- 2023</t>
  </si>
  <si>
    <t>I-2010/IV-2023</t>
  </si>
  <si>
    <t>Ene10-Feb24</t>
  </si>
  <si>
    <t>Dic09-Feb24</t>
  </si>
  <si>
    <t>Oct13-Feb24</t>
  </si>
  <si>
    <t> 816254</t>
  </si>
  <si>
    <t>Jul13-Feb24</t>
  </si>
  <si>
    <t>Ene17-Ene24</t>
  </si>
  <si>
    <t>Ene11-Feb24</t>
  </si>
  <si>
    <t>Ene18-Feb24</t>
  </si>
  <si>
    <t>Feb19-Feb24</t>
  </si>
  <si>
    <t>2023-IV</t>
  </si>
  <si>
    <t>Ene19-Dic23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</si>
</sst>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 #,##0\ ;\-#,##0\ ;\-#\ ;\ @\ "/>
    <numFmt numFmtId="165" formatCode="_ * #,##0.00_ ;_ * \-#,##0.00_ ;_ * &quot;-&quot;??_ ;_ @_ "/>
    <numFmt numFmtId="166" formatCode="_-* #,##0.00_-;\-* #,##0.00_-;_-* &quot;-&quot;??_-;_-@"/>
    <numFmt numFmtId="167" formatCode="_ * #,##0_ ;_ * \-#,##0_ ;_ * &quot;-&quot;??_ ;_ @_ "/>
    <numFmt numFmtId="168" formatCode="0.0"/>
    <numFmt numFmtId="169" formatCode="#,##0.0"/>
    <numFmt numFmtId="170" formatCode="_-* #,##0.00\ _P_t_a_-;\-* #,##0.00\ _P_t_a_-;_-* &quot;-&quot;??\ _P_t_a_-;_-@_-"/>
    <numFmt numFmtId="171" formatCode="_-* #,##0.00000000000000000000_-;\-* #,##0.00000000000000000000_-;_-* &quot;-&quot;??_-;_-@_-"/>
    <numFmt numFmtId="172" formatCode="_ * #,##0.0000000000000000000000000000_ ;_ * \-#,##0.0000000000000000000000000000_ ;_ * &quot;-&quot;??_ ;_ @_ "/>
  </numFmts>
  <fonts count="51">
    <font>
      <sz val="10"/>
      <color rgb="FF000000"/>
      <name val="Arial"/>
      <scheme val="minor"/>
    </font>
    <font>
      <sz val="11"/>
      <color theme="1"/>
      <name val="Arial"/>
      <family val="2"/>
      <scheme val="minor"/>
    </font>
    <font>
      <sz val="11"/>
      <color rgb="FF000000"/>
      <name val="Calibri"/>
      <family val="2"/>
    </font>
    <font>
      <b/>
      <sz val="11"/>
      <color rgb="FF000000"/>
      <name val="Calibri"/>
      <family val="2"/>
    </font>
    <font>
      <u/>
      <sz val="11"/>
      <color rgb="FF0000FF"/>
      <name val="Calibri"/>
      <family val="2"/>
    </font>
    <font>
      <sz val="10"/>
      <name val="Arial"/>
      <family val="2"/>
    </font>
    <font>
      <u/>
      <sz val="11"/>
      <color rgb="FF0000FF"/>
      <name val="Calibri"/>
      <family val="2"/>
    </font>
    <font>
      <sz val="8"/>
      <color rgb="FF000000"/>
      <name val="Tahoma"/>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0"/>
      <color rgb="FF0000FF"/>
      <name val="Arial"/>
      <family val="2"/>
    </font>
    <font>
      <u/>
      <sz val="11"/>
      <color rgb="FF0000FF"/>
      <name val="Calibri"/>
      <family val="2"/>
    </font>
    <font>
      <sz val="10"/>
      <color rgb="FF000000"/>
      <name val="Arial"/>
      <family val="2"/>
    </font>
    <font>
      <sz val="9"/>
      <color rgb="FF000000"/>
      <name val="Calibri"/>
      <family val="2"/>
    </font>
    <font>
      <b/>
      <u/>
      <sz val="9"/>
      <color rgb="FF000000"/>
      <name val="Calibri"/>
      <family val="2"/>
    </font>
    <font>
      <sz val="9"/>
      <color rgb="FF000000"/>
      <name val="Tahoma"/>
      <family val="2"/>
    </font>
    <font>
      <b/>
      <sz val="9"/>
      <color rgb="FF000000"/>
      <name val="Calibri"/>
      <family val="2"/>
    </font>
    <font>
      <b/>
      <sz val="9"/>
      <color rgb="FF000000"/>
      <name val="Tahoma"/>
      <family val="2"/>
    </font>
    <font>
      <sz val="9"/>
      <color rgb="FF000000"/>
      <name val="Arial"/>
      <family val="2"/>
    </font>
    <font>
      <sz val="9"/>
      <color rgb="FF0C0C0C"/>
      <name val="Calibri"/>
      <family val="2"/>
    </font>
    <font>
      <sz val="8"/>
      <color theme="1"/>
      <name val="Arial"/>
      <family val="2"/>
    </font>
    <font>
      <sz val="9"/>
      <color rgb="FF324158"/>
      <name val="Arial"/>
      <family val="2"/>
    </font>
    <font>
      <sz val="8"/>
      <color theme="1"/>
      <name val="Tahoma"/>
      <family val="2"/>
    </font>
    <font>
      <sz val="10"/>
      <color theme="1"/>
      <name val="Roboto"/>
    </font>
    <font>
      <b/>
      <sz val="9"/>
      <color theme="1"/>
      <name val="Arial"/>
      <family val="2"/>
    </font>
    <font>
      <b/>
      <vertAlign val="superscript"/>
      <sz val="9"/>
      <color rgb="FF000000"/>
      <name val="Tahoma"/>
      <family val="2"/>
    </font>
    <font>
      <sz val="10"/>
      <color rgb="FF000000"/>
      <name val="Arial"/>
      <family val="2"/>
      <scheme val="minor"/>
    </font>
    <font>
      <sz val="8"/>
      <name val="Arial"/>
      <family val="2"/>
    </font>
    <font>
      <sz val="10"/>
      <name val="Roboto"/>
    </font>
    <font>
      <b/>
      <sz val="8"/>
      <name val="Arial"/>
      <family val="2"/>
    </font>
    <font>
      <sz val="12"/>
      <color rgb="FF000000"/>
      <name val="Calibri"/>
      <family val="2"/>
    </font>
    <font>
      <sz val="8"/>
      <color rgb="FF1F497D"/>
      <name val="Tahoma"/>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EA9999"/>
      </patternFill>
    </fill>
  </fills>
  <borders count="5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bottom/>
      <diagonal/>
    </border>
    <border>
      <left style="thin">
        <color rgb="FF000000"/>
      </left>
      <right style="hair">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thin">
        <color rgb="FFCCCCCC"/>
      </left>
      <right style="thin">
        <color rgb="FFCCCCCC"/>
      </right>
      <top style="thin">
        <color rgb="FFCCCCCC"/>
      </top>
      <bottom style="thin">
        <color rgb="FFCCCCCC"/>
      </bottom>
      <diagonal/>
    </border>
  </borders>
  <cellStyleXfs count="4">
    <xf numFmtId="0" fontId="0" fillId="0" borderId="0"/>
    <xf numFmtId="0" fontId="5" fillId="0" borderId="45"/>
    <xf numFmtId="165" fontId="1" fillId="0" borderId="45" applyFont="0" applyFill="0" applyBorder="0" applyAlignment="0" applyProtection="0"/>
    <xf numFmtId="170" fontId="5" fillId="0" borderId="45" applyFont="0" applyFill="0" applyBorder="0" applyAlignment="0" applyProtection="0"/>
  </cellStyleXfs>
  <cellXfs count="282">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3"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vertical="center"/>
    </xf>
    <xf numFmtId="0" fontId="2" fillId="2" borderId="4" xfId="0" applyFont="1" applyFill="1" applyBorder="1"/>
    <xf numFmtId="0" fontId="2" fillId="2" borderId="5" xfId="0" applyFont="1" applyFill="1" applyBorder="1"/>
    <xf numFmtId="0" fontId="4" fillId="2" borderId="4" xfId="0" applyFont="1" applyFill="1" applyBorder="1"/>
    <xf numFmtId="0" fontId="2" fillId="2" borderId="7" xfId="0" applyFont="1" applyFill="1" applyBorder="1"/>
    <xf numFmtId="0" fontId="6" fillId="2" borderId="7" xfId="0" applyFont="1" applyFill="1" applyBorder="1"/>
    <xf numFmtId="0" fontId="7" fillId="2" borderId="1" xfId="0" applyFont="1" applyFill="1" applyBorder="1"/>
    <xf numFmtId="0" fontId="2" fillId="2" borderId="8" xfId="0" applyFont="1" applyFill="1" applyBorder="1"/>
    <xf numFmtId="0" fontId="2" fillId="2" borderId="9" xfId="0" applyFont="1" applyFill="1" applyBorder="1"/>
    <xf numFmtId="0" fontId="8" fillId="2" borderId="8" xfId="0" applyFont="1" applyFill="1" applyBorder="1"/>
    <xf numFmtId="0" fontId="9" fillId="2" borderId="11" xfId="0" applyFont="1" applyFill="1" applyBorder="1"/>
    <xf numFmtId="0" fontId="2" fillId="2" borderId="4" xfId="0" applyFont="1" applyFill="1" applyBorder="1" applyAlignment="1">
      <alignment horizontal="center" vertical="center"/>
    </xf>
    <xf numFmtId="0" fontId="10" fillId="2" borderId="12" xfId="0" applyFont="1" applyFill="1" applyBorder="1"/>
    <xf numFmtId="0" fontId="2" fillId="2" borderId="11" xfId="0" applyFont="1" applyFill="1" applyBorder="1"/>
    <xf numFmtId="0" fontId="2" fillId="2" borderId="5" xfId="0" applyFont="1" applyFill="1" applyBorder="1" applyAlignment="1">
      <alignment horizontal="center" vertical="center"/>
    </xf>
    <xf numFmtId="0" fontId="2" fillId="2" borderId="13" xfId="0" applyFont="1" applyFill="1" applyBorder="1"/>
    <xf numFmtId="0" fontId="2" fillId="2" borderId="12" xfId="0" applyFont="1" applyFill="1" applyBorder="1"/>
    <xf numFmtId="0" fontId="2" fillId="2" borderId="9" xfId="0" applyFont="1" applyFill="1" applyBorder="1" applyAlignment="1">
      <alignment horizontal="center" vertical="center"/>
    </xf>
    <xf numFmtId="0" fontId="2" fillId="2" borderId="2" xfId="0" applyFont="1" applyFill="1" applyBorder="1"/>
    <xf numFmtId="0" fontId="11" fillId="2" borderId="14" xfId="0" applyFont="1" applyFill="1" applyBorder="1"/>
    <xf numFmtId="0" fontId="2" fillId="2" borderId="4" xfId="0" applyFont="1" applyFill="1" applyBorder="1" applyAlignment="1">
      <alignment horizontal="left" vertical="top"/>
    </xf>
    <xf numFmtId="0" fontId="2" fillId="2" borderId="7" xfId="0" applyFont="1" applyFill="1" applyBorder="1" applyAlignment="1">
      <alignment vertical="center" wrapText="1"/>
    </xf>
    <xf numFmtId="0" fontId="2" fillId="2" borderId="8" xfId="0" applyFont="1" applyFill="1" applyBorder="1" applyAlignment="1">
      <alignment vertical="top" wrapText="1"/>
    </xf>
    <xf numFmtId="0" fontId="12" fillId="2" borderId="15" xfId="0" applyFont="1" applyFill="1" applyBorder="1"/>
    <xf numFmtId="0" fontId="13" fillId="2" borderId="16" xfId="0" applyFont="1" applyFill="1" applyBorder="1"/>
    <xf numFmtId="0" fontId="2" fillId="2" borderId="13" xfId="0" applyFont="1" applyFill="1" applyBorder="1" applyAlignment="1">
      <alignment vertical="top" wrapText="1"/>
    </xf>
    <xf numFmtId="0" fontId="2" fillId="2" borderId="12" xfId="0" applyFont="1" applyFill="1" applyBorder="1" applyAlignment="1">
      <alignment vertical="top" wrapText="1"/>
    </xf>
    <xf numFmtId="0" fontId="14" fillId="2" borderId="1" xfId="0" applyFont="1" applyFill="1" applyBorder="1"/>
    <xf numFmtId="0" fontId="15" fillId="2" borderId="9" xfId="0" applyFont="1" applyFill="1" applyBorder="1"/>
    <xf numFmtId="0" fontId="16" fillId="2" borderId="5" xfId="0" applyFont="1" applyFill="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6" xfId="0" applyFont="1" applyFill="1" applyBorder="1"/>
    <xf numFmtId="0" fontId="17" fillId="2" borderId="13" xfId="0" applyFont="1" applyFill="1" applyBorder="1"/>
    <xf numFmtId="0" fontId="2" fillId="2" borderId="25" xfId="0" applyFont="1" applyFill="1" applyBorder="1" applyAlignment="1">
      <alignment wrapText="1"/>
    </xf>
    <xf numFmtId="0" fontId="18" fillId="2" borderId="26" xfId="0" applyFont="1" applyFill="1" applyBorder="1"/>
    <xf numFmtId="0" fontId="2" fillId="2" borderId="2" xfId="0" applyFont="1" applyFill="1" applyBorder="1" applyAlignment="1">
      <alignment horizontal="center" vertical="center"/>
    </xf>
    <xf numFmtId="0" fontId="2" fillId="2" borderId="27" xfId="0" applyFont="1" applyFill="1" applyBorder="1" applyAlignment="1">
      <alignment horizontal="left" vertical="top" wrapText="1"/>
    </xf>
    <xf numFmtId="0" fontId="2" fillId="2" borderId="4" xfId="0" applyFont="1" applyFill="1" applyBorder="1" applyAlignment="1">
      <alignment vertical="top"/>
    </xf>
    <xf numFmtId="0" fontId="2" fillId="2" borderId="7" xfId="0" applyFont="1" applyFill="1" applyBorder="1" applyAlignment="1">
      <alignment vertical="top"/>
    </xf>
    <xf numFmtId="0" fontId="2" fillId="2" borderId="2" xfId="0" applyFont="1" applyFill="1" applyBorder="1" applyAlignment="1">
      <alignment horizontal="left" vertical="top" wrapText="1"/>
    </xf>
    <xf numFmtId="0" fontId="2" fillId="2" borderId="25" xfId="0" applyFont="1" applyFill="1" applyBorder="1" applyAlignment="1">
      <alignment vertical="top" wrapText="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19" fillId="2" borderId="2" xfId="0" applyFont="1" applyFill="1" applyBorder="1" applyAlignment="1">
      <alignment vertical="top"/>
    </xf>
    <xf numFmtId="0" fontId="2" fillId="2" borderId="14" xfId="0" applyFont="1" applyFill="1" applyBorder="1" applyAlignment="1">
      <alignment horizontal="left" vertical="top" wrapText="1"/>
    </xf>
    <xf numFmtId="0" fontId="2" fillId="2" borderId="15" xfId="0" applyFont="1" applyFill="1" applyBorder="1"/>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14" xfId="0" applyFont="1" applyFill="1" applyBorder="1"/>
    <xf numFmtId="0" fontId="2" fillId="2" borderId="11" xfId="0" applyFont="1" applyFill="1" applyBorder="1" applyAlignment="1">
      <alignment vertical="top" wrapText="1"/>
    </xf>
    <xf numFmtId="0" fontId="20" fillId="2" borderId="4" xfId="0" applyFont="1" applyFill="1" applyBorder="1" applyAlignment="1">
      <alignment vertical="top"/>
    </xf>
    <xf numFmtId="17" fontId="2" fillId="2" borderId="2" xfId="0" applyNumberFormat="1" applyFont="1" applyFill="1" applyBorder="1" applyAlignment="1">
      <alignment horizontal="center" vertical="center"/>
    </xf>
    <xf numFmtId="17" fontId="2" fillId="2" borderId="4" xfId="0" applyNumberFormat="1" applyFont="1" applyFill="1" applyBorder="1" applyAlignment="1">
      <alignment horizontal="center" vertical="center"/>
    </xf>
    <xf numFmtId="0" fontId="21" fillId="2" borderId="7" xfId="0" applyFont="1" applyFill="1" applyBorder="1" applyAlignment="1">
      <alignment vertical="top"/>
    </xf>
    <xf numFmtId="0" fontId="2" fillId="2" borderId="8" xfId="0" applyFont="1" applyFill="1" applyBorder="1" applyAlignment="1">
      <alignment vertical="top"/>
    </xf>
    <xf numFmtId="0" fontId="22" fillId="2" borderId="8" xfId="0" applyFont="1" applyFill="1" applyBorder="1" applyAlignment="1">
      <alignment vertical="top"/>
    </xf>
    <xf numFmtId="0" fontId="2" fillId="2" borderId="15" xfId="0" applyFont="1" applyFill="1" applyBorder="1" applyAlignment="1">
      <alignment vertical="top"/>
    </xf>
    <xf numFmtId="0" fontId="2" fillId="2" borderId="5" xfId="0" applyFont="1" applyFill="1" applyBorder="1" applyAlignment="1">
      <alignment vertical="top"/>
    </xf>
    <xf numFmtId="0" fontId="23" fillId="2" borderId="11" xfId="0" applyFont="1" applyFill="1" applyBorder="1" applyAlignment="1">
      <alignment vertical="top"/>
    </xf>
    <xf numFmtId="0" fontId="24" fillId="2" borderId="13" xfId="0" applyFont="1" applyFill="1" applyBorder="1" applyAlignment="1">
      <alignment vertical="top"/>
    </xf>
    <xf numFmtId="0" fontId="25" fillId="2" borderId="12" xfId="0" applyFont="1" applyFill="1" applyBorder="1" applyAlignment="1">
      <alignment vertical="top"/>
    </xf>
    <xf numFmtId="0" fontId="2" fillId="2" borderId="11" xfId="0" applyFont="1" applyFill="1" applyBorder="1" applyAlignment="1">
      <alignment horizontal="center" vertical="center"/>
    </xf>
    <xf numFmtId="0" fontId="2" fillId="2" borderId="8" xfId="0" applyFont="1" applyFill="1" applyBorder="1" applyAlignment="1">
      <alignment wrapText="1"/>
    </xf>
    <xf numFmtId="9" fontId="7" fillId="2" borderId="1" xfId="0" applyNumberFormat="1" applyFont="1" applyFill="1" applyBorder="1"/>
    <xf numFmtId="0" fontId="2" fillId="2" borderId="25" xfId="0" applyFont="1" applyFill="1" applyBorder="1" applyAlignment="1">
      <alignment horizontal="center" vertical="center" wrapText="1"/>
    </xf>
    <xf numFmtId="0" fontId="2" fillId="2" borderId="25" xfId="0" applyFont="1" applyFill="1" applyBorder="1" applyAlignment="1">
      <alignment vertical="top"/>
    </xf>
    <xf numFmtId="0" fontId="26" fillId="2" borderId="27" xfId="0" applyFont="1" applyFill="1" applyBorder="1" applyAlignment="1">
      <alignment vertical="top"/>
    </xf>
    <xf numFmtId="0" fontId="27" fillId="2" borderId="1" xfId="0" applyFont="1" applyFill="1" applyBorder="1" applyAlignment="1">
      <alignment wrapText="1"/>
    </xf>
    <xf numFmtId="0" fontId="28" fillId="2" borderId="1" xfId="0" applyFont="1" applyFill="1" applyBorder="1" applyAlignment="1">
      <alignment horizontal="left" vertical="top"/>
    </xf>
    <xf numFmtId="0" fontId="2" fillId="2" borderId="8" xfId="0" applyFont="1" applyFill="1" applyBorder="1" applyAlignment="1">
      <alignment horizontal="left" vertical="top" wrapText="1"/>
    </xf>
    <xf numFmtId="0" fontId="29" fillId="2" borderId="8" xfId="0" applyFont="1" applyFill="1" applyBorder="1"/>
    <xf numFmtId="0" fontId="2" fillId="2" borderId="12" xfId="0" applyFont="1" applyFill="1" applyBorder="1" applyAlignment="1">
      <alignment horizontal="center" vertical="center"/>
    </xf>
    <xf numFmtId="0" fontId="30" fillId="2" borderId="25" xfId="0" applyFont="1" applyFill="1" applyBorder="1" applyAlignment="1">
      <alignment vertical="top" wrapText="1"/>
    </xf>
    <xf numFmtId="0" fontId="2" fillId="2" borderId="26" xfId="0" applyFont="1" applyFill="1" applyBorder="1" applyAlignment="1">
      <alignment vertical="top"/>
    </xf>
    <xf numFmtId="0" fontId="2" fillId="2" borderId="2"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25" xfId="0" applyFont="1" applyFill="1" applyBorder="1" applyAlignment="1">
      <alignment horizontal="left" vertical="center" wrapText="1"/>
    </xf>
    <xf numFmtId="0" fontId="2" fillId="2" borderId="4" xfId="0" applyFont="1" applyFill="1" applyBorder="1" applyAlignment="1">
      <alignment horizontal="left" vertical="center"/>
    </xf>
    <xf numFmtId="0" fontId="31" fillId="0" borderId="0" xfId="0" applyFont="1"/>
    <xf numFmtId="0" fontId="32" fillId="2" borderId="1" xfId="0" applyFont="1" applyFill="1" applyBorder="1"/>
    <xf numFmtId="0" fontId="35" fillId="2" borderId="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7" xfId="0" applyFont="1" applyFill="1" applyBorder="1" applyAlignment="1">
      <alignment horizontal="center" vertical="center" wrapText="1"/>
    </xf>
    <xf numFmtId="1" fontId="32" fillId="2" borderId="36" xfId="0" applyNumberFormat="1" applyFont="1" applyFill="1" applyBorder="1" applyAlignment="1">
      <alignment horizontal="right"/>
    </xf>
    <xf numFmtId="1" fontId="32" fillId="2" borderId="36" xfId="0" applyNumberFormat="1" applyFont="1" applyFill="1" applyBorder="1" applyAlignment="1">
      <alignment horizontal="right" vertical="center"/>
    </xf>
    <xf numFmtId="1" fontId="32" fillId="2" borderId="36" xfId="0" applyNumberFormat="1" applyFont="1" applyFill="1" applyBorder="1" applyAlignment="1">
      <alignment horizontal="right" vertical="center" wrapText="1"/>
    </xf>
    <xf numFmtId="1" fontId="32" fillId="2" borderId="36" xfId="0" applyNumberFormat="1" applyFont="1" applyFill="1" applyBorder="1" applyAlignment="1">
      <alignment horizontal="right" wrapText="1"/>
    </xf>
    <xf numFmtId="1" fontId="32" fillId="2" borderId="36" xfId="0" applyNumberFormat="1" applyFont="1" applyFill="1" applyBorder="1" applyAlignment="1">
      <alignment vertical="center"/>
    </xf>
    <xf numFmtId="1" fontId="32" fillId="2" borderId="38" xfId="0" applyNumberFormat="1" applyFont="1" applyFill="1" applyBorder="1" applyAlignment="1">
      <alignment horizontal="right"/>
    </xf>
    <xf numFmtId="3" fontId="32" fillId="2" borderId="36" xfId="0" applyNumberFormat="1" applyFont="1" applyFill="1" applyBorder="1" applyAlignment="1">
      <alignment horizontal="right"/>
    </xf>
    <xf numFmtId="1" fontId="32" fillId="2" borderId="40" xfId="0" applyNumberFormat="1" applyFont="1" applyFill="1" applyBorder="1" applyAlignment="1">
      <alignment horizontal="right" vertical="center"/>
    </xf>
    <xf numFmtId="1" fontId="32" fillId="2" borderId="1" xfId="0" applyNumberFormat="1" applyFont="1" applyFill="1" applyBorder="1"/>
    <xf numFmtId="1" fontId="38" fillId="2" borderId="36" xfId="0" applyNumberFormat="1" applyFont="1" applyFill="1" applyBorder="1" applyAlignment="1">
      <alignment horizontal="right"/>
    </xf>
    <xf numFmtId="2" fontId="32" fillId="2" borderId="36" xfId="0" applyNumberFormat="1" applyFont="1" applyFill="1" applyBorder="1" applyAlignment="1">
      <alignment horizontal="right"/>
    </xf>
    <xf numFmtId="3" fontId="32" fillId="2" borderId="36" xfId="0" applyNumberFormat="1" applyFont="1" applyFill="1" applyBorder="1"/>
    <xf numFmtId="0" fontId="37" fillId="2" borderId="1" xfId="0" applyFont="1" applyFill="1" applyBorder="1"/>
    <xf numFmtId="1" fontId="38" fillId="3" borderId="36" xfId="0" applyNumberFormat="1" applyFont="1" applyFill="1" applyBorder="1" applyAlignment="1">
      <alignment horizontal="right" vertical="center" wrapText="1"/>
    </xf>
    <xf numFmtId="0" fontId="31" fillId="3" borderId="1" xfId="0" applyFont="1" applyFill="1" applyBorder="1"/>
    <xf numFmtId="2" fontId="38" fillId="3" borderId="36" xfId="0" applyNumberFormat="1" applyFont="1" applyFill="1" applyBorder="1" applyAlignment="1">
      <alignment horizontal="right"/>
    </xf>
    <xf numFmtId="1" fontId="32" fillId="3" borderId="36" xfId="0" applyNumberFormat="1" applyFont="1" applyFill="1" applyBorder="1" applyAlignment="1">
      <alignment horizontal="right" vertical="center" wrapText="1"/>
    </xf>
    <xf numFmtId="0" fontId="35" fillId="2" borderId="1" xfId="0" applyFont="1" applyFill="1" applyBorder="1"/>
    <xf numFmtId="0" fontId="34" fillId="2" borderId="1" xfId="0" applyFont="1" applyFill="1" applyBorder="1" applyAlignment="1">
      <alignment vertical="center"/>
    </xf>
    <xf numFmtId="0" fontId="35" fillId="2" borderId="2" xfId="0" applyFont="1" applyFill="1" applyBorder="1" applyAlignment="1">
      <alignment horizontal="left" vertical="top" wrapText="1"/>
    </xf>
    <xf numFmtId="0" fontId="35" fillId="2" borderId="2" xfId="0" applyFont="1" applyFill="1" applyBorder="1" applyAlignment="1">
      <alignment horizontal="left" vertical="center" wrapText="1"/>
    </xf>
    <xf numFmtId="0" fontId="35" fillId="2" borderId="2" xfId="0" applyFont="1" applyFill="1" applyBorder="1" applyAlignment="1">
      <alignment horizontal="center"/>
    </xf>
    <xf numFmtId="0" fontId="35" fillId="2" borderId="2" xfId="0" applyFont="1" applyFill="1" applyBorder="1"/>
    <xf numFmtId="1" fontId="32" fillId="2" borderId="2" xfId="0" applyNumberFormat="1" applyFont="1" applyFill="1" applyBorder="1" applyAlignment="1">
      <alignment horizontal="left" vertical="center" wrapText="1"/>
    </xf>
    <xf numFmtId="1" fontId="32" fillId="2" borderId="53" xfId="0" applyNumberFormat="1" applyFont="1" applyFill="1" applyBorder="1" applyAlignment="1">
      <alignment vertical="center" wrapText="1"/>
    </xf>
    <xf numFmtId="3" fontId="32" fillId="2" borderId="36" xfId="0" applyNumberFormat="1" applyFont="1" applyFill="1" applyBorder="1" applyAlignment="1">
      <alignment vertical="center" wrapText="1"/>
    </xf>
    <xf numFmtId="3" fontId="32" fillId="2" borderId="53" xfId="0" applyNumberFormat="1" applyFont="1" applyFill="1" applyBorder="1"/>
    <xf numFmtId="1" fontId="32" fillId="2" borderId="36" xfId="0" applyNumberFormat="1" applyFont="1" applyFill="1" applyBorder="1"/>
    <xf numFmtId="1" fontId="32" fillId="2" borderId="53" xfId="0" applyNumberFormat="1" applyFont="1" applyFill="1" applyBorder="1"/>
    <xf numFmtId="1" fontId="32" fillId="2" borderId="36" xfId="0" applyNumberFormat="1" applyFont="1" applyFill="1" applyBorder="1" applyAlignment="1">
      <alignment vertical="center" wrapText="1"/>
    </xf>
    <xf numFmtId="3" fontId="32" fillId="2" borderId="36" xfId="0" applyNumberFormat="1" applyFont="1" applyFill="1" applyBorder="1" applyAlignment="1">
      <alignment horizontal="right" vertical="center" wrapText="1"/>
    </xf>
    <xf numFmtId="3" fontId="32" fillId="2" borderId="53" xfId="0" applyNumberFormat="1" applyFont="1" applyFill="1" applyBorder="1" applyAlignment="1">
      <alignment horizontal="right"/>
    </xf>
    <xf numFmtId="10" fontId="32" fillId="2" borderId="36" xfId="0" applyNumberFormat="1" applyFont="1" applyFill="1" applyBorder="1" applyAlignment="1">
      <alignment horizontal="right" wrapText="1"/>
    </xf>
    <xf numFmtId="1" fontId="32" fillId="2" borderId="53" xfId="0" applyNumberFormat="1" applyFont="1" applyFill="1" applyBorder="1" applyAlignment="1">
      <alignment horizontal="right"/>
    </xf>
    <xf numFmtId="10" fontId="32" fillId="2" borderId="36" xfId="0" applyNumberFormat="1" applyFont="1" applyFill="1" applyBorder="1"/>
    <xf numFmtId="1" fontId="32" fillId="2" borderId="4" xfId="0" applyNumberFormat="1" applyFont="1" applyFill="1" applyBorder="1" applyAlignment="1">
      <alignment horizontal="left" vertical="center" wrapText="1"/>
    </xf>
    <xf numFmtId="1" fontId="32" fillId="2" borderId="40" xfId="0" applyNumberFormat="1" applyFont="1" applyFill="1" applyBorder="1" applyAlignment="1">
      <alignment vertical="center" wrapText="1"/>
    </xf>
    <xf numFmtId="3" fontId="32" fillId="2" borderId="40" xfId="0" applyNumberFormat="1" applyFont="1" applyFill="1" applyBorder="1" applyAlignment="1">
      <alignment vertical="center" wrapText="1"/>
    </xf>
    <xf numFmtId="3" fontId="32" fillId="2" borderId="40" xfId="0" applyNumberFormat="1" applyFont="1" applyFill="1" applyBorder="1"/>
    <xf numFmtId="3" fontId="32" fillId="2" borderId="54" xfId="0" applyNumberFormat="1" applyFont="1" applyFill="1" applyBorder="1"/>
    <xf numFmtId="10" fontId="32" fillId="2" borderId="40" xfId="0" applyNumberFormat="1" applyFont="1" applyFill="1" applyBorder="1"/>
    <xf numFmtId="1" fontId="32" fillId="2" borderId="40" xfId="0" applyNumberFormat="1" applyFont="1" applyFill="1" applyBorder="1" applyAlignment="1">
      <alignment horizontal="right" wrapText="1"/>
    </xf>
    <xf numFmtId="1" fontId="32" fillId="2" borderId="54" xfId="0" applyNumberFormat="1" applyFont="1" applyFill="1" applyBorder="1"/>
    <xf numFmtId="1" fontId="32" fillId="2" borderId="36" xfId="0" applyNumberFormat="1" applyFont="1" applyFill="1" applyBorder="1" applyAlignment="1">
      <alignment horizontal="left" vertical="center" wrapText="1"/>
    </xf>
    <xf numFmtId="3" fontId="32" fillId="2" borderId="38" xfId="0" applyNumberFormat="1" applyFont="1" applyFill="1" applyBorder="1" applyAlignment="1">
      <alignment horizontal="right" vertical="center" wrapText="1"/>
    </xf>
    <xf numFmtId="3" fontId="32" fillId="2" borderId="37" xfId="0" applyNumberFormat="1" applyFont="1" applyFill="1" applyBorder="1" applyAlignment="1">
      <alignment horizontal="right" vertical="center" wrapText="1"/>
    </xf>
    <xf numFmtId="1" fontId="32" fillId="2" borderId="38" xfId="0" applyNumberFormat="1" applyFont="1" applyFill="1" applyBorder="1"/>
    <xf numFmtId="10" fontId="32" fillId="2" borderId="36" xfId="0" applyNumberFormat="1" applyFont="1" applyFill="1" applyBorder="1" applyAlignment="1">
      <alignment horizontal="right"/>
    </xf>
    <xf numFmtId="3" fontId="32" fillId="2" borderId="36" xfId="0" applyNumberFormat="1" applyFont="1" applyFill="1" applyBorder="1" applyAlignment="1">
      <alignment horizontal="right" vertical="top" wrapText="1"/>
    </xf>
    <xf numFmtId="3" fontId="32" fillId="2" borderId="36" xfId="0" applyNumberFormat="1" applyFont="1" applyFill="1" applyBorder="1" applyAlignment="1">
      <alignment horizontal="right" vertical="center"/>
    </xf>
    <xf numFmtId="10" fontId="38" fillId="2" borderId="36" xfId="0" applyNumberFormat="1" applyFont="1" applyFill="1" applyBorder="1"/>
    <xf numFmtId="10" fontId="38" fillId="2" borderId="36" xfId="0" applyNumberFormat="1" applyFont="1" applyFill="1" applyBorder="1" applyAlignment="1">
      <alignment horizontal="right"/>
    </xf>
    <xf numFmtId="1" fontId="32" fillId="2" borderId="40" xfId="0" applyNumberFormat="1" applyFont="1" applyFill="1" applyBorder="1" applyAlignment="1">
      <alignment vertical="center"/>
    </xf>
    <xf numFmtId="1" fontId="32" fillId="2" borderId="36" xfId="0" applyNumberFormat="1" applyFont="1" applyFill="1" applyBorder="1" applyAlignment="1">
      <alignment horizontal="left"/>
    </xf>
    <xf numFmtId="168" fontId="32" fillId="2" borderId="36" xfId="0" applyNumberFormat="1" applyFont="1" applyFill="1" applyBorder="1" applyAlignment="1">
      <alignment horizontal="right"/>
    </xf>
    <xf numFmtId="168" fontId="38" fillId="2" borderId="36" xfId="0" applyNumberFormat="1" applyFont="1" applyFill="1" applyBorder="1" applyAlignment="1">
      <alignment horizontal="right"/>
    </xf>
    <xf numFmtId="169" fontId="39" fillId="3" borderId="1" xfId="0" applyNumberFormat="1" applyFont="1" applyFill="1" applyBorder="1"/>
    <xf numFmtId="168" fontId="39" fillId="3" borderId="1" xfId="0" applyNumberFormat="1" applyFont="1" applyFill="1" applyBorder="1" applyAlignment="1">
      <alignment horizontal="right"/>
    </xf>
    <xf numFmtId="3" fontId="46" fillId="4" borderId="0" xfId="0" applyNumberFormat="1" applyFont="1" applyFill="1" applyAlignment="1">
      <alignment horizontal="right"/>
    </xf>
    <xf numFmtId="165" fontId="47" fillId="4" borderId="0" xfId="0" applyNumberFormat="1" applyFont="1" applyFill="1"/>
    <xf numFmtId="172" fontId="47" fillId="4" borderId="0" xfId="0" applyNumberFormat="1" applyFont="1" applyFill="1"/>
    <xf numFmtId="169" fontId="46" fillId="4" borderId="45" xfId="0" applyNumberFormat="1" applyFont="1" applyFill="1" applyBorder="1"/>
    <xf numFmtId="3" fontId="48" fillId="4" borderId="0" xfId="0" applyNumberFormat="1" applyFont="1" applyFill="1" applyAlignment="1">
      <alignment horizontal="right"/>
    </xf>
    <xf numFmtId="2" fontId="50" fillId="4" borderId="0" xfId="0" applyNumberFormat="1" applyFont="1" applyFill="1"/>
    <xf numFmtId="0" fontId="37" fillId="5" borderId="1" xfId="0" applyFont="1" applyFill="1" applyBorder="1"/>
    <xf numFmtId="3" fontId="37" fillId="5" borderId="1" xfId="0" applyNumberFormat="1" applyFont="1" applyFill="1" applyBorder="1"/>
    <xf numFmtId="0" fontId="0" fillId="4" borderId="0" xfId="0" applyFill="1"/>
    <xf numFmtId="171" fontId="32" fillId="5" borderId="1" xfId="0" applyNumberFormat="1" applyFont="1" applyFill="1" applyBorder="1"/>
    <xf numFmtId="43" fontId="32" fillId="5" borderId="1" xfId="0" applyNumberFormat="1" applyFont="1" applyFill="1" applyBorder="1"/>
    <xf numFmtId="0" fontId="49" fillId="4" borderId="55" xfId="0" applyFont="1" applyFill="1" applyBorder="1" applyAlignment="1">
      <alignment horizontal="center" wrapText="1"/>
    </xf>
    <xf numFmtId="167" fontId="32" fillId="5" borderId="1" xfId="0" applyNumberFormat="1" applyFont="1" applyFill="1" applyBorder="1"/>
    <xf numFmtId="3" fontId="5" fillId="4" borderId="0" xfId="0" applyNumberFormat="1" applyFont="1" applyFill="1"/>
    <xf numFmtId="3" fontId="0" fillId="4" borderId="0" xfId="0" applyNumberFormat="1" applyFill="1"/>
    <xf numFmtId="3" fontId="47" fillId="4" borderId="0" xfId="0" applyNumberFormat="1" applyFont="1" applyFill="1"/>
    <xf numFmtId="0" fontId="42" fillId="4" borderId="0" xfId="0" applyFont="1" applyFill="1"/>
    <xf numFmtId="0" fontId="2" fillId="2" borderId="3" xfId="0" applyFont="1" applyFill="1" applyBorder="1" applyAlignment="1">
      <alignment vertical="top" wrapText="1"/>
    </xf>
    <xf numFmtId="0" fontId="5" fillId="0" borderId="6" xfId="0" applyFont="1" applyBorder="1"/>
    <xf numFmtId="0" fontId="5" fillId="0" borderId="10" xfId="0" applyFont="1" applyBorder="1"/>
    <xf numFmtId="0" fontId="2" fillId="2" borderId="3"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top" wrapText="1"/>
    </xf>
    <xf numFmtId="0" fontId="2" fillId="2" borderId="18" xfId="0" applyFont="1" applyFill="1" applyBorder="1" applyAlignment="1">
      <alignment horizontal="left" vertical="top" wrapText="1"/>
    </xf>
    <xf numFmtId="0" fontId="5" fillId="0" borderId="19" xfId="0" applyFont="1" applyBorder="1"/>
    <xf numFmtId="0" fontId="5" fillId="0" borderId="28" xfId="0" applyFont="1" applyBorder="1"/>
    <xf numFmtId="0" fontId="2" fillId="2" borderId="29" xfId="0" applyFont="1" applyFill="1" applyBorder="1" applyAlignment="1">
      <alignment horizontal="left" vertical="top" wrapText="1"/>
    </xf>
    <xf numFmtId="0" fontId="5" fillId="0" borderId="30" xfId="0" applyFont="1" applyBorder="1"/>
    <xf numFmtId="0" fontId="2" fillId="2" borderId="22" xfId="0" applyFont="1" applyFill="1" applyBorder="1" applyAlignment="1">
      <alignment horizontal="left" vertical="top" wrapText="1"/>
    </xf>
    <xf numFmtId="0" fontId="5" fillId="0" borderId="23" xfId="0" applyFont="1" applyBorder="1"/>
    <xf numFmtId="0" fontId="5" fillId="0" borderId="24" xfId="0" applyFont="1" applyBorder="1"/>
    <xf numFmtId="0" fontId="5" fillId="0" borderId="17" xfId="0" applyFont="1" applyBorder="1"/>
    <xf numFmtId="0" fontId="2" fillId="2" borderId="18" xfId="0" applyFont="1" applyFill="1" applyBorder="1" applyAlignment="1">
      <alignment vertical="top" wrapText="1"/>
    </xf>
    <xf numFmtId="0" fontId="5" fillId="0" borderId="20" xfId="0" applyFont="1" applyBorder="1"/>
    <xf numFmtId="0" fontId="2" fillId="2" borderId="21" xfId="0" applyFont="1" applyFill="1" applyBorder="1" applyAlignment="1">
      <alignment vertical="top"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2" xfId="0" applyFont="1" applyFill="1" applyBorder="1" applyAlignment="1">
      <alignment horizontal="left" wrapText="1"/>
    </xf>
    <xf numFmtId="0" fontId="2" fillId="2" borderId="3" xfId="0" applyFont="1" applyFill="1" applyBorder="1" applyAlignment="1">
      <alignment wrapText="1"/>
    </xf>
    <xf numFmtId="0" fontId="2" fillId="2" borderId="3" xfId="0" applyFont="1" applyFill="1" applyBorder="1" applyAlignment="1">
      <alignment horizontal="left"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left" vertical="top" wrapText="1"/>
    </xf>
    <xf numFmtId="0" fontId="35" fillId="2" borderId="3"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xf numFmtId="0" fontId="35" fillId="2" borderId="31" xfId="0" applyFont="1" applyFill="1" applyBorder="1" applyAlignment="1">
      <alignment horizontal="center"/>
    </xf>
    <xf numFmtId="0" fontId="35" fillId="2" borderId="31" xfId="0" applyFont="1" applyFill="1" applyBorder="1" applyAlignment="1">
      <alignment horizontal="left"/>
    </xf>
    <xf numFmtId="0" fontId="35" fillId="2" borderId="49" xfId="0" applyFont="1" applyFill="1" applyBorder="1" applyAlignment="1">
      <alignment horizontal="center"/>
    </xf>
    <xf numFmtId="0" fontId="35" fillId="2" borderId="50" xfId="0" applyFont="1" applyFill="1" applyBorder="1" applyAlignment="1">
      <alignment horizontal="center" vertical="center"/>
    </xf>
    <xf numFmtId="0" fontId="5" fillId="0" borderId="51" xfId="0" applyFont="1" applyBorder="1"/>
    <xf numFmtId="0" fontId="5" fillId="0" borderId="52" xfId="0" applyFont="1" applyBorder="1"/>
    <xf numFmtId="0" fontId="35" fillId="2" borderId="31" xfId="0" applyFont="1" applyFill="1" applyBorder="1" applyAlignment="1">
      <alignment horizontal="center" vertical="center"/>
    </xf>
    <xf numFmtId="0" fontId="35" fillId="2" borderId="50" xfId="0" applyFont="1" applyFill="1" applyBorder="1" applyAlignment="1">
      <alignment horizontal="center"/>
    </xf>
    <xf numFmtId="0" fontId="43" fillId="2" borderId="3"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6" fillId="2" borderId="43" xfId="0" applyFont="1" applyFill="1" applyBorder="1" applyAlignment="1">
      <alignment horizontal="left" vertical="center" wrapText="1"/>
    </xf>
    <xf numFmtId="0" fontId="5" fillId="0" borderId="44" xfId="0" applyFont="1" applyBorder="1"/>
    <xf numFmtId="0" fontId="5" fillId="0" borderId="45" xfId="0" applyFont="1" applyBorder="1"/>
    <xf numFmtId="0" fontId="35" fillId="2" borderId="3" xfId="0" applyFont="1" applyFill="1" applyBorder="1" applyAlignment="1">
      <alignment horizontal="center" vertical="center"/>
    </xf>
    <xf numFmtId="0" fontId="35" fillId="2" borderId="46" xfId="0" applyFont="1" applyFill="1" applyBorder="1" applyAlignment="1">
      <alignment horizontal="center" vertical="center" wrapText="1"/>
    </xf>
    <xf numFmtId="0" fontId="5" fillId="0" borderId="47" xfId="0" applyFont="1" applyBorder="1"/>
    <xf numFmtId="0" fontId="5" fillId="0" borderId="48" xfId="0" applyFont="1" applyBorder="1"/>
    <xf numFmtId="0" fontId="35" fillId="2" borderId="49" xfId="0" applyFont="1" applyFill="1" applyBorder="1" applyAlignment="1">
      <alignment horizontal="center" vertical="center"/>
    </xf>
    <xf numFmtId="0" fontId="35" fillId="2" borderId="31" xfId="0" applyFont="1" applyFill="1" applyBorder="1" applyAlignment="1">
      <alignment horizontal="center" vertical="top" wrapText="1"/>
    </xf>
    <xf numFmtId="0" fontId="32" fillId="5" borderId="1" xfId="0" applyFont="1" applyFill="1" applyBorder="1"/>
    <xf numFmtId="0" fontId="33" fillId="5" borderId="1" xfId="0" applyFont="1" applyFill="1" applyBorder="1"/>
    <xf numFmtId="0" fontId="34" fillId="5" borderId="1" xfId="0" applyFont="1" applyFill="1" applyBorder="1"/>
    <xf numFmtId="0" fontId="35" fillId="5" borderId="3" xfId="0" applyFont="1" applyFill="1" applyBorder="1" applyAlignment="1">
      <alignment horizontal="center" vertical="center" wrapText="1"/>
    </xf>
    <xf numFmtId="0" fontId="35" fillId="5" borderId="31" xfId="0" applyFont="1" applyFill="1" applyBorder="1" applyAlignment="1">
      <alignment horizontal="center" vertical="center" wrapText="1"/>
    </xf>
    <xf numFmtId="0" fontId="5" fillId="4" borderId="32" xfId="0" applyFont="1" applyFill="1" applyBorder="1"/>
    <xf numFmtId="0" fontId="5" fillId="4" borderId="33" xfId="0" applyFont="1" applyFill="1" applyBorder="1"/>
    <xf numFmtId="0" fontId="35" fillId="5" borderId="2"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5" borderId="31" xfId="0" applyFont="1" applyFill="1" applyBorder="1" applyAlignment="1">
      <alignment horizontal="center" vertical="center" wrapText="1"/>
    </xf>
    <xf numFmtId="0" fontId="5" fillId="4" borderId="34" xfId="0" applyFont="1" applyFill="1" applyBorder="1"/>
    <xf numFmtId="0" fontId="35" fillId="5" borderId="1" xfId="0" applyFont="1" applyFill="1" applyBorder="1" applyAlignment="1">
      <alignment vertical="center" wrapText="1"/>
    </xf>
    <xf numFmtId="0" fontId="5" fillId="4" borderId="6" xfId="0" applyFont="1" applyFill="1" applyBorder="1"/>
    <xf numFmtId="0" fontId="5" fillId="4" borderId="10" xfId="0" applyFont="1" applyFill="1" applyBorder="1"/>
    <xf numFmtId="0" fontId="35" fillId="5" borderId="4" xfId="0" applyFont="1" applyFill="1" applyBorder="1" applyAlignment="1">
      <alignment horizontal="center" vertical="center" wrapText="1"/>
    </xf>
    <xf numFmtId="0" fontId="5" fillId="4" borderId="17" xfId="0" applyFont="1" applyFill="1" applyBorder="1"/>
    <xf numFmtId="0" fontId="35" fillId="5" borderId="7" xfId="0" applyFont="1" applyFill="1" applyBorder="1" applyAlignment="1">
      <alignment horizontal="center" vertical="center" wrapText="1"/>
    </xf>
    <xf numFmtId="0" fontId="5" fillId="4" borderId="35" xfId="0" applyFont="1" applyFill="1" applyBorder="1"/>
    <xf numFmtId="17" fontId="32" fillId="5" borderId="25" xfId="0" applyNumberFormat="1" applyFont="1" applyFill="1" applyBorder="1"/>
    <xf numFmtId="1" fontId="32" fillId="5" borderId="36" xfId="0" applyNumberFormat="1" applyFont="1" applyFill="1" applyBorder="1" applyAlignment="1">
      <alignment horizontal="right"/>
    </xf>
    <xf numFmtId="1" fontId="32" fillId="5" borderId="36" xfId="0" applyNumberFormat="1" applyFont="1" applyFill="1" applyBorder="1" applyAlignment="1">
      <alignment horizontal="right" vertical="center"/>
    </xf>
    <xf numFmtId="1" fontId="32" fillId="5" borderId="36" xfId="0" applyNumberFormat="1" applyFont="1" applyFill="1" applyBorder="1" applyAlignment="1">
      <alignment horizontal="right" vertical="center" wrapText="1"/>
    </xf>
    <xf numFmtId="1" fontId="32" fillId="5" borderId="36" xfId="0" applyNumberFormat="1" applyFont="1" applyFill="1" applyBorder="1" applyAlignment="1">
      <alignment horizontal="right" wrapText="1"/>
    </xf>
    <xf numFmtId="1" fontId="32" fillId="5" borderId="36" xfId="0" applyNumberFormat="1" applyFont="1" applyFill="1" applyBorder="1" applyAlignment="1">
      <alignment vertical="center"/>
    </xf>
    <xf numFmtId="1" fontId="32" fillId="5" borderId="37" xfId="0" applyNumberFormat="1" applyFont="1" applyFill="1" applyBorder="1" applyAlignment="1">
      <alignment horizontal="right"/>
    </xf>
    <xf numFmtId="1" fontId="32" fillId="5" borderId="38" xfId="0" applyNumberFormat="1" applyFont="1" applyFill="1" applyBorder="1" applyAlignment="1">
      <alignment horizontal="right"/>
    </xf>
    <xf numFmtId="1" fontId="32" fillId="5" borderId="37" xfId="0" applyNumberFormat="1" applyFont="1" applyFill="1" applyBorder="1" applyAlignment="1">
      <alignment horizontal="right" vertical="center"/>
    </xf>
    <xf numFmtId="3" fontId="32" fillId="5" borderId="36" xfId="0" applyNumberFormat="1" applyFont="1" applyFill="1" applyBorder="1" applyAlignment="1">
      <alignment horizontal="right"/>
    </xf>
    <xf numFmtId="3" fontId="37" fillId="5" borderId="1" xfId="0" applyNumberFormat="1" applyFont="1" applyFill="1" applyBorder="1" applyAlignment="1">
      <alignment horizontal="right"/>
    </xf>
    <xf numFmtId="1" fontId="32" fillId="5" borderId="39" xfId="0" applyNumberFormat="1" applyFont="1" applyFill="1" applyBorder="1" applyAlignment="1">
      <alignment horizontal="right" vertical="center"/>
    </xf>
    <xf numFmtId="1" fontId="32" fillId="5" borderId="40" xfId="0" applyNumberFormat="1" applyFont="1" applyFill="1" applyBorder="1" applyAlignment="1">
      <alignment horizontal="right" vertical="center"/>
    </xf>
    <xf numFmtId="1" fontId="32" fillId="5" borderId="38" xfId="0" applyNumberFormat="1" applyFont="1" applyFill="1" applyBorder="1" applyAlignment="1">
      <alignment horizontal="right" vertical="center" wrapText="1"/>
    </xf>
    <xf numFmtId="17" fontId="32" fillId="5" borderId="11" xfId="0" applyNumberFormat="1" applyFont="1" applyFill="1" applyBorder="1"/>
    <xf numFmtId="17" fontId="32" fillId="5" borderId="2" xfId="0" applyNumberFormat="1" applyFont="1" applyFill="1" applyBorder="1"/>
    <xf numFmtId="1" fontId="32" fillId="5" borderId="37" xfId="0" applyNumberFormat="1" applyFont="1" applyFill="1" applyBorder="1" applyAlignment="1">
      <alignment horizontal="right" vertical="center" wrapText="1"/>
    </xf>
    <xf numFmtId="1" fontId="32" fillId="5" borderId="1" xfId="0" applyNumberFormat="1" applyFont="1" applyFill="1" applyBorder="1"/>
    <xf numFmtId="1" fontId="38" fillId="5" borderId="36" xfId="0" applyNumberFormat="1" applyFont="1" applyFill="1" applyBorder="1" applyAlignment="1">
      <alignment horizontal="right" vertical="center" wrapText="1"/>
    </xf>
    <xf numFmtId="1" fontId="38" fillId="5" borderId="36" xfId="0" applyNumberFormat="1" applyFont="1" applyFill="1" applyBorder="1" applyAlignment="1">
      <alignment horizontal="right"/>
    </xf>
    <xf numFmtId="1" fontId="38" fillId="5" borderId="36" xfId="0" applyNumberFormat="1" applyFont="1" applyFill="1" applyBorder="1" applyAlignment="1">
      <alignment horizontal="right" vertical="center"/>
    </xf>
    <xf numFmtId="1" fontId="38" fillId="5" borderId="36" xfId="0" applyNumberFormat="1" applyFont="1" applyFill="1" applyBorder="1" applyAlignment="1">
      <alignment vertical="center"/>
    </xf>
    <xf numFmtId="1" fontId="38" fillId="5" borderId="36" xfId="0" applyNumberFormat="1" applyFont="1" applyFill="1" applyBorder="1" applyAlignment="1">
      <alignment horizontal="right" wrapText="1"/>
    </xf>
    <xf numFmtId="1" fontId="38" fillId="5" borderId="38" xfId="0" applyNumberFormat="1" applyFont="1" applyFill="1" applyBorder="1" applyAlignment="1">
      <alignment horizontal="right" vertical="center" wrapText="1"/>
    </xf>
    <xf numFmtId="17" fontId="38" fillId="5" borderId="25" xfId="0" applyNumberFormat="1" applyFont="1" applyFill="1" applyBorder="1"/>
    <xf numFmtId="0" fontId="38" fillId="5" borderId="1" xfId="0" applyFont="1" applyFill="1" applyBorder="1"/>
    <xf numFmtId="1" fontId="38" fillId="5" borderId="38" xfId="0" applyNumberFormat="1" applyFont="1" applyFill="1" applyBorder="1" applyAlignment="1">
      <alignment horizontal="right" vertical="center"/>
    </xf>
    <xf numFmtId="17" fontId="38" fillId="5" borderId="11" xfId="0" applyNumberFormat="1" applyFont="1" applyFill="1" applyBorder="1"/>
    <xf numFmtId="17" fontId="32" fillId="5" borderId="25" xfId="0" applyNumberFormat="1" applyFont="1" applyFill="1" applyBorder="1" applyAlignment="1">
      <alignment horizontal="right"/>
    </xf>
    <xf numFmtId="0" fontId="32" fillId="5" borderId="41" xfId="0" applyFont="1" applyFill="1" applyBorder="1"/>
    <xf numFmtId="1" fontId="35" fillId="5" borderId="36" xfId="0" applyNumberFormat="1" applyFont="1" applyFill="1" applyBorder="1" applyAlignment="1">
      <alignment horizontal="right" vertical="center" wrapText="1"/>
    </xf>
    <xf numFmtId="2" fontId="32" fillId="5" borderId="1" xfId="0" applyNumberFormat="1" applyFont="1" applyFill="1" applyBorder="1"/>
    <xf numFmtId="2" fontId="32" fillId="5" borderId="36" xfId="0" applyNumberFormat="1" applyFont="1" applyFill="1" applyBorder="1" applyAlignment="1">
      <alignment horizontal="right"/>
    </xf>
    <xf numFmtId="17" fontId="32" fillId="5" borderId="42" xfId="0" applyNumberFormat="1" applyFont="1" applyFill="1" applyBorder="1"/>
    <xf numFmtId="1" fontId="32" fillId="5" borderId="36" xfId="0" applyNumberFormat="1" applyFont="1" applyFill="1" applyBorder="1" applyAlignment="1">
      <alignment horizontal="center"/>
    </xf>
    <xf numFmtId="2" fontId="38" fillId="5" borderId="36" xfId="0" applyNumberFormat="1" applyFont="1" applyFill="1" applyBorder="1" applyAlignment="1">
      <alignment horizontal="right"/>
    </xf>
    <xf numFmtId="2" fontId="38" fillId="5" borderId="36" xfId="0" applyNumberFormat="1" applyFont="1" applyFill="1" applyBorder="1" applyAlignment="1">
      <alignment horizontal="right" vertical="center" wrapText="1"/>
    </xf>
    <xf numFmtId="1" fontId="38" fillId="6" borderId="36" xfId="0" applyNumberFormat="1" applyFont="1" applyFill="1" applyBorder="1" applyAlignment="1">
      <alignment horizontal="right" vertical="center" wrapText="1"/>
    </xf>
    <xf numFmtId="1" fontId="32" fillId="5" borderId="40" xfId="0" applyNumberFormat="1" applyFont="1" applyFill="1" applyBorder="1" applyAlignment="1">
      <alignment horizontal="right" vertical="center" wrapText="1"/>
    </xf>
    <xf numFmtId="3" fontId="32" fillId="5" borderId="36" xfId="0" applyNumberFormat="1" applyFont="1" applyFill="1" applyBorder="1"/>
    <xf numFmtId="164" fontId="32" fillId="5" borderId="36" xfId="0" applyNumberFormat="1" applyFont="1" applyFill="1" applyBorder="1" applyAlignment="1">
      <alignment horizontal="right" vertical="center"/>
    </xf>
    <xf numFmtId="2" fontId="41" fillId="5" borderId="0" xfId="0" applyNumberFormat="1" applyFont="1" applyFill="1" applyAlignment="1">
      <alignment horizontal="right"/>
    </xf>
    <xf numFmtId="166" fontId="32" fillId="5" borderId="1" xfId="0" applyNumberFormat="1" applyFont="1" applyFill="1" applyBorder="1"/>
    <xf numFmtId="0" fontId="32" fillId="5" borderId="1" xfId="0" applyFont="1" applyFill="1" applyBorder="1" applyAlignment="1">
      <alignment horizontal="right"/>
    </xf>
    <xf numFmtId="0" fontId="40" fillId="5" borderId="1" xfId="0" applyFont="1" applyFill="1" applyBorder="1"/>
  </cellXfs>
  <cellStyles count="4">
    <cellStyle name="Millares 2" xfId="3"/>
    <cellStyle name="Millares 4" xfId="2"/>
    <cellStyle name="Normal" xfId="0" builtinId="0"/>
    <cellStyle name="Normal 2" xfId="1"/>
  </cellStyles>
  <dxfs count="6">
    <dxf>
      <font>
        <color rgb="FFFFFF99"/>
        <name val="Lucida Sans"/>
      </font>
      <fill>
        <patternFill patternType="solid">
          <fgColor rgb="FFFFFFFF"/>
          <bgColor rgb="FFFFFFFF"/>
        </patternFill>
      </fill>
    </dxf>
    <dxf>
      <font>
        <color rgb="FFFFFFCC"/>
        <name val="Lucida Sans"/>
      </font>
      <fill>
        <patternFill patternType="solid">
          <fgColor rgb="FFFFFFFF"/>
          <bgColor rgb="FFFFFFFF"/>
        </patternFill>
      </fill>
    </dxf>
    <dxf>
      <font>
        <color rgb="FFFFFFFF"/>
        <name val="Lucida Sans"/>
      </font>
      <fill>
        <patternFill patternType="solid">
          <fgColor rgb="FFFFFFFF"/>
          <bgColor rgb="FFFFFFFF"/>
        </patternFill>
      </fill>
    </dxf>
    <dxf>
      <font>
        <color rgb="FFFFFF99"/>
        <name val="Lucida Sans"/>
      </font>
      <fill>
        <patternFill patternType="solid">
          <fgColor rgb="FFFFFFFF"/>
          <bgColor rgb="FFFFFFFF"/>
        </patternFill>
      </fill>
    </dxf>
    <dxf>
      <font>
        <color rgb="FFFFFFCC"/>
        <name val="Lucida Sans"/>
      </font>
      <fill>
        <patternFill patternType="solid">
          <fgColor rgb="FFFFFFFF"/>
          <bgColor rgb="FFFFFFFF"/>
        </patternFill>
      </fill>
    </dxf>
    <dxf>
      <font>
        <color rgb="FFFFFFFF"/>
        <name val="Lucida Sans"/>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1</xdr:col>
      <xdr:colOff>111505</xdr:colOff>
      <xdr:row>3</xdr:row>
      <xdr:rowOff>15240</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5843"/>
        <a:stretch>
          <a:fillRect/>
        </a:stretch>
      </xdr:blipFill>
      <xdr:spPr bwMode="auto">
        <a:xfrm>
          <a:off x="0" y="7620"/>
          <a:ext cx="2778505"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 sqref="B3"/>
    </sheetView>
  </sheetViews>
  <sheetFormatPr baseColWidth="10" defaultColWidth="12.7265625" defaultRowHeight="15" customHeight="1"/>
  <cols>
    <col min="1" max="1" width="38.81640625" customWidth="1"/>
    <col min="2" max="2" width="26.26953125" customWidth="1"/>
    <col min="3" max="3" width="22.1796875" customWidth="1"/>
    <col min="4" max="4" width="37" customWidth="1"/>
    <col min="5" max="5" width="14.7265625" customWidth="1"/>
    <col min="6" max="6" width="87.81640625" customWidth="1"/>
    <col min="7" max="7" width="17.1796875" customWidth="1"/>
    <col min="8" max="26" width="11.26953125" customWidth="1"/>
  </cols>
  <sheetData>
    <row r="1" spans="1:26" ht="14.5">
      <c r="A1" s="1"/>
      <c r="B1" s="1"/>
      <c r="C1" s="1"/>
      <c r="D1" s="1"/>
      <c r="E1" s="2"/>
      <c r="F1" s="1"/>
      <c r="G1" s="1"/>
      <c r="H1" s="1"/>
      <c r="I1" s="1"/>
      <c r="J1" s="1"/>
      <c r="K1" s="1"/>
      <c r="L1" s="1"/>
      <c r="M1" s="1"/>
      <c r="N1" s="1"/>
      <c r="O1" s="1"/>
      <c r="P1" s="1"/>
      <c r="Q1" s="1"/>
      <c r="R1" s="1"/>
      <c r="S1" s="1"/>
      <c r="T1" s="1"/>
      <c r="U1" s="1"/>
      <c r="V1" s="1"/>
      <c r="W1" s="1"/>
      <c r="X1" s="1"/>
      <c r="Y1" s="1"/>
      <c r="Z1" s="1"/>
    </row>
    <row r="2" spans="1:26" ht="14.5">
      <c r="A2" s="1"/>
      <c r="B2" s="1"/>
      <c r="C2" s="1"/>
      <c r="D2" s="1"/>
      <c r="E2" s="2"/>
      <c r="F2" s="1"/>
      <c r="G2" s="1"/>
      <c r="H2" s="1"/>
      <c r="I2" s="1"/>
      <c r="J2" s="1"/>
      <c r="K2" s="1"/>
      <c r="L2" s="1"/>
      <c r="M2" s="1"/>
      <c r="N2" s="1"/>
      <c r="O2" s="1"/>
      <c r="P2" s="1"/>
      <c r="Q2" s="1"/>
      <c r="R2" s="1"/>
      <c r="S2" s="1"/>
      <c r="T2" s="1"/>
      <c r="U2" s="1"/>
      <c r="V2" s="1"/>
      <c r="W2" s="1"/>
      <c r="X2" s="1"/>
      <c r="Y2" s="1"/>
      <c r="Z2" s="1"/>
    </row>
    <row r="3" spans="1:26" ht="14.5">
      <c r="A3" s="3"/>
      <c r="B3" s="1"/>
      <c r="C3" s="1"/>
      <c r="D3" s="1"/>
      <c r="E3" s="2"/>
      <c r="F3" s="1"/>
      <c r="G3" s="1"/>
      <c r="H3" s="1"/>
      <c r="I3" s="1"/>
      <c r="J3" s="1"/>
      <c r="K3" s="1"/>
      <c r="L3" s="1"/>
      <c r="M3" s="1"/>
      <c r="N3" s="1"/>
      <c r="O3" s="1"/>
      <c r="P3" s="1"/>
      <c r="Q3" s="1"/>
      <c r="R3" s="1"/>
      <c r="S3" s="1"/>
      <c r="T3" s="1"/>
      <c r="U3" s="1"/>
      <c r="V3" s="1"/>
      <c r="W3" s="1"/>
      <c r="X3" s="1"/>
      <c r="Y3" s="1"/>
      <c r="Z3" s="1"/>
    </row>
    <row r="4" spans="1:26" ht="14.5">
      <c r="A4" s="1"/>
      <c r="B4" s="1"/>
      <c r="C4" s="1"/>
      <c r="D4" s="1"/>
      <c r="E4" s="2"/>
      <c r="F4" s="1"/>
      <c r="G4" s="1"/>
      <c r="H4" s="1"/>
      <c r="I4" s="1"/>
      <c r="J4" s="1"/>
      <c r="K4" s="1"/>
      <c r="L4" s="1"/>
      <c r="M4" s="1"/>
      <c r="N4" s="1"/>
      <c r="O4" s="1"/>
      <c r="P4" s="1"/>
      <c r="Q4" s="1"/>
      <c r="R4" s="1"/>
      <c r="S4" s="1"/>
      <c r="T4" s="1"/>
      <c r="U4" s="1"/>
      <c r="V4" s="1"/>
      <c r="W4" s="1"/>
      <c r="X4" s="1"/>
      <c r="Y4" s="1"/>
      <c r="Z4" s="1"/>
    </row>
    <row r="5" spans="1:26" ht="14.5">
      <c r="A5" s="4" t="s">
        <v>0</v>
      </c>
      <c r="B5" s="5" t="s">
        <v>1</v>
      </c>
      <c r="C5" s="5" t="s">
        <v>2</v>
      </c>
      <c r="D5" s="5" t="s">
        <v>3</v>
      </c>
      <c r="E5" s="6" t="s">
        <v>4</v>
      </c>
      <c r="F5" s="5" t="s">
        <v>5</v>
      </c>
      <c r="G5" s="5" t="s">
        <v>6</v>
      </c>
      <c r="H5" s="1"/>
      <c r="I5" s="1"/>
      <c r="J5" s="1"/>
      <c r="K5" s="1"/>
      <c r="L5" s="1"/>
      <c r="M5" s="1"/>
      <c r="N5" s="1"/>
      <c r="O5" s="1"/>
      <c r="P5" s="1"/>
      <c r="Q5" s="1"/>
      <c r="R5" s="1"/>
      <c r="S5" s="1"/>
      <c r="T5" s="1"/>
      <c r="U5" s="1"/>
      <c r="V5" s="1"/>
      <c r="W5" s="1"/>
      <c r="X5" s="1"/>
      <c r="Y5" s="1"/>
      <c r="Z5" s="1"/>
    </row>
    <row r="6" spans="1:26" ht="14.25" customHeight="1">
      <c r="A6" s="173" t="s">
        <v>7</v>
      </c>
      <c r="B6" s="7" t="s">
        <v>8</v>
      </c>
      <c r="C6" s="8" t="s">
        <v>9</v>
      </c>
      <c r="D6" s="9" t="s">
        <v>10</v>
      </c>
      <c r="E6" s="172" t="s">
        <v>573</v>
      </c>
      <c r="F6" s="174" t="s">
        <v>12</v>
      </c>
      <c r="G6" s="174" t="s">
        <v>13</v>
      </c>
      <c r="H6" s="1"/>
      <c r="I6" s="1"/>
      <c r="J6" s="1"/>
      <c r="K6" s="1"/>
      <c r="L6" s="1"/>
      <c r="M6" s="1"/>
      <c r="N6" s="1"/>
      <c r="O6" s="1"/>
      <c r="P6" s="1"/>
      <c r="Q6" s="1"/>
      <c r="R6" s="1"/>
      <c r="S6" s="1"/>
      <c r="T6" s="1"/>
      <c r="U6" s="1"/>
      <c r="V6" s="1"/>
      <c r="W6" s="1"/>
      <c r="X6" s="1"/>
      <c r="Y6" s="1"/>
      <c r="Z6" s="1"/>
    </row>
    <row r="7" spans="1:26" ht="14.5">
      <c r="A7" s="169"/>
      <c r="B7" s="10"/>
      <c r="C7" s="1" t="s">
        <v>9</v>
      </c>
      <c r="D7" s="11" t="s">
        <v>14</v>
      </c>
      <c r="E7" s="169"/>
      <c r="F7" s="169"/>
      <c r="G7" s="169"/>
      <c r="H7" s="1"/>
      <c r="I7" s="1"/>
      <c r="J7" s="1"/>
      <c r="K7" s="12"/>
      <c r="L7" s="1"/>
      <c r="M7" s="1"/>
      <c r="N7" s="1"/>
      <c r="O7" s="1"/>
      <c r="P7" s="1"/>
      <c r="Q7" s="1"/>
      <c r="R7" s="1"/>
      <c r="S7" s="1"/>
      <c r="T7" s="1"/>
      <c r="U7" s="1"/>
      <c r="V7" s="1"/>
      <c r="W7" s="1"/>
      <c r="X7" s="1"/>
      <c r="Y7" s="1"/>
      <c r="Z7" s="1"/>
    </row>
    <row r="8" spans="1:26" ht="14.5">
      <c r="A8" s="169"/>
      <c r="B8" s="13"/>
      <c r="C8" s="14" t="s">
        <v>9</v>
      </c>
      <c r="D8" s="15" t="s">
        <v>15</v>
      </c>
      <c r="E8" s="170"/>
      <c r="F8" s="170"/>
      <c r="G8" s="170"/>
      <c r="H8" s="1"/>
      <c r="I8" s="1"/>
      <c r="J8" s="1"/>
      <c r="K8" s="1"/>
      <c r="L8" s="1"/>
      <c r="M8" s="1"/>
      <c r="N8" s="1"/>
      <c r="O8" s="1"/>
      <c r="P8" s="1"/>
      <c r="Q8" s="1"/>
      <c r="R8" s="1"/>
      <c r="S8" s="1"/>
      <c r="T8" s="1"/>
      <c r="U8" s="1"/>
      <c r="V8" s="1"/>
      <c r="W8" s="1"/>
      <c r="X8" s="1"/>
      <c r="Y8" s="1"/>
      <c r="Z8" s="1"/>
    </row>
    <row r="9" spans="1:26" ht="15" customHeight="1">
      <c r="A9" s="169"/>
      <c r="B9" s="7" t="s">
        <v>16</v>
      </c>
      <c r="C9" s="1" t="s">
        <v>9</v>
      </c>
      <c r="D9" s="9" t="s">
        <v>17</v>
      </c>
      <c r="E9" s="172" t="s">
        <v>573</v>
      </c>
      <c r="F9" s="174" t="s">
        <v>18</v>
      </c>
      <c r="G9" s="174" t="s">
        <v>13</v>
      </c>
      <c r="H9" s="1"/>
      <c r="I9" s="1"/>
      <c r="J9" s="1"/>
      <c r="K9" s="1"/>
      <c r="L9" s="1"/>
      <c r="M9" s="1"/>
      <c r="N9" s="1"/>
      <c r="O9" s="1"/>
      <c r="P9" s="1"/>
      <c r="Q9" s="1"/>
      <c r="R9" s="1"/>
      <c r="S9" s="1"/>
      <c r="T9" s="1"/>
      <c r="U9" s="1"/>
      <c r="V9" s="1"/>
      <c r="W9" s="1"/>
      <c r="X9" s="1"/>
      <c r="Y9" s="1"/>
      <c r="Z9" s="1"/>
    </row>
    <row r="10" spans="1:26" ht="14.5">
      <c r="A10" s="169"/>
      <c r="B10" s="10"/>
      <c r="C10" s="1" t="s">
        <v>9</v>
      </c>
      <c r="D10" s="11" t="s">
        <v>19</v>
      </c>
      <c r="E10" s="169"/>
      <c r="F10" s="169"/>
      <c r="G10" s="169"/>
      <c r="H10" s="1"/>
      <c r="I10" s="1"/>
      <c r="J10" s="1"/>
      <c r="K10" s="1"/>
      <c r="L10" s="1"/>
      <c r="M10" s="1"/>
      <c r="N10" s="1"/>
      <c r="O10" s="1"/>
      <c r="P10" s="1"/>
      <c r="Q10" s="1"/>
      <c r="R10" s="1"/>
      <c r="S10" s="1"/>
      <c r="T10" s="1"/>
      <c r="U10" s="1"/>
      <c r="V10" s="1"/>
      <c r="W10" s="1"/>
      <c r="X10" s="1"/>
      <c r="Y10" s="1"/>
      <c r="Z10" s="1"/>
    </row>
    <row r="11" spans="1:26" ht="14.5">
      <c r="A11" s="170"/>
      <c r="B11" s="13"/>
      <c r="C11" s="14" t="s">
        <v>9</v>
      </c>
      <c r="D11" s="15" t="s">
        <v>20</v>
      </c>
      <c r="E11" s="170"/>
      <c r="F11" s="170"/>
      <c r="G11" s="170"/>
      <c r="H11" s="1"/>
      <c r="I11" s="1"/>
      <c r="J11" s="1"/>
      <c r="K11" s="12"/>
      <c r="L11" s="1"/>
      <c r="M11" s="1"/>
      <c r="N11" s="1"/>
      <c r="O11" s="1"/>
      <c r="P11" s="1"/>
      <c r="Q11" s="1"/>
      <c r="R11" s="1"/>
      <c r="S11" s="1"/>
      <c r="T11" s="1"/>
      <c r="U11" s="1"/>
      <c r="V11" s="1"/>
      <c r="W11" s="1"/>
      <c r="X11" s="1"/>
      <c r="Y11" s="1"/>
      <c r="Z11" s="1"/>
    </row>
    <row r="12" spans="1:26" ht="14.25" customHeight="1">
      <c r="A12" s="190" t="s">
        <v>21</v>
      </c>
      <c r="B12" s="7" t="s">
        <v>22</v>
      </c>
      <c r="C12" s="7" t="s">
        <v>23</v>
      </c>
      <c r="D12" s="16" t="s">
        <v>24</v>
      </c>
      <c r="E12" s="17" t="s">
        <v>25</v>
      </c>
      <c r="F12" s="174" t="s">
        <v>26</v>
      </c>
      <c r="G12" s="174" t="s">
        <v>13</v>
      </c>
      <c r="H12" s="1"/>
      <c r="I12" s="1"/>
      <c r="J12" s="1"/>
      <c r="K12" s="1"/>
      <c r="L12" s="1"/>
      <c r="M12" s="1"/>
      <c r="N12" s="1"/>
      <c r="O12" s="1"/>
      <c r="P12" s="1"/>
      <c r="Q12" s="1"/>
      <c r="R12" s="1"/>
      <c r="S12" s="1"/>
      <c r="T12" s="1"/>
      <c r="U12" s="1"/>
      <c r="V12" s="1"/>
      <c r="W12" s="1"/>
      <c r="X12" s="1"/>
      <c r="Y12" s="1"/>
      <c r="Z12" s="1"/>
    </row>
    <row r="13" spans="1:26" ht="14.5">
      <c r="A13" s="170"/>
      <c r="B13" s="13"/>
      <c r="C13" s="13" t="s">
        <v>27</v>
      </c>
      <c r="D13" s="18" t="s">
        <v>28</v>
      </c>
      <c r="E13" s="17" t="s">
        <v>25</v>
      </c>
      <c r="F13" s="170"/>
      <c r="G13" s="170"/>
      <c r="H13" s="1"/>
      <c r="I13" s="1"/>
      <c r="J13" s="1"/>
      <c r="K13" s="1"/>
      <c r="L13" s="1"/>
      <c r="M13" s="1"/>
      <c r="N13" s="1"/>
      <c r="O13" s="1"/>
      <c r="P13" s="1"/>
      <c r="Q13" s="1"/>
      <c r="R13" s="1"/>
      <c r="S13" s="1"/>
      <c r="T13" s="1"/>
      <c r="U13" s="1"/>
      <c r="V13" s="1"/>
      <c r="W13" s="1"/>
      <c r="X13" s="1"/>
      <c r="Y13" s="1"/>
      <c r="Z13" s="1"/>
    </row>
    <row r="14" spans="1:26" ht="14.25" customHeight="1">
      <c r="A14" s="173" t="s">
        <v>29</v>
      </c>
      <c r="B14" s="19" t="s">
        <v>30</v>
      </c>
      <c r="C14" s="7" t="s">
        <v>31</v>
      </c>
      <c r="D14" s="9" t="s">
        <v>17</v>
      </c>
      <c r="E14" s="20"/>
      <c r="F14" s="174" t="s">
        <v>32</v>
      </c>
      <c r="G14" s="174" t="s">
        <v>13</v>
      </c>
      <c r="H14" s="1"/>
      <c r="I14" s="1"/>
      <c r="J14" s="1"/>
      <c r="K14" s="1"/>
      <c r="L14" s="1"/>
      <c r="M14" s="1"/>
      <c r="N14" s="1"/>
      <c r="O14" s="1"/>
      <c r="P14" s="1"/>
      <c r="Q14" s="1"/>
      <c r="R14" s="1"/>
      <c r="S14" s="1"/>
      <c r="T14" s="1"/>
      <c r="U14" s="1"/>
      <c r="V14" s="1"/>
      <c r="W14" s="1"/>
      <c r="X14" s="1"/>
      <c r="Y14" s="1"/>
      <c r="Z14" s="1"/>
    </row>
    <row r="15" spans="1:26" ht="14.5">
      <c r="A15" s="169"/>
      <c r="B15" s="21"/>
      <c r="C15" s="10" t="s">
        <v>31</v>
      </c>
      <c r="D15" s="11" t="s">
        <v>20</v>
      </c>
      <c r="E15" s="2" t="s">
        <v>574</v>
      </c>
      <c r="F15" s="169"/>
      <c r="G15" s="169"/>
      <c r="H15" s="1"/>
      <c r="I15" s="1"/>
      <c r="J15" s="1"/>
      <c r="K15" s="1"/>
      <c r="L15" s="1"/>
      <c r="M15" s="1"/>
      <c r="N15" s="1"/>
      <c r="O15" s="1"/>
      <c r="P15" s="1"/>
      <c r="Q15" s="1"/>
      <c r="R15" s="1"/>
      <c r="S15" s="1"/>
      <c r="T15" s="1"/>
      <c r="U15" s="1"/>
      <c r="V15" s="1"/>
      <c r="W15" s="1"/>
      <c r="X15" s="1"/>
      <c r="Y15" s="1"/>
      <c r="Z15" s="1"/>
    </row>
    <row r="16" spans="1:26" ht="14.5">
      <c r="A16" s="170"/>
      <c r="B16" s="22"/>
      <c r="C16" s="13" t="s">
        <v>31</v>
      </c>
      <c r="D16" s="15" t="s">
        <v>33</v>
      </c>
      <c r="E16" s="23"/>
      <c r="F16" s="170"/>
      <c r="G16" s="170"/>
      <c r="H16" s="1"/>
      <c r="I16" s="1"/>
      <c r="J16" s="1"/>
      <c r="K16" s="1"/>
      <c r="L16" s="1"/>
      <c r="M16" s="1"/>
      <c r="N16" s="1"/>
      <c r="O16" s="1"/>
      <c r="P16" s="1"/>
      <c r="Q16" s="1"/>
      <c r="R16" s="1"/>
      <c r="S16" s="1"/>
      <c r="T16" s="1"/>
      <c r="U16" s="1"/>
      <c r="V16" s="1"/>
      <c r="W16" s="1"/>
      <c r="X16" s="1"/>
      <c r="Y16" s="1"/>
      <c r="Z16" s="1"/>
    </row>
    <row r="17" spans="1:26" ht="15" customHeight="1">
      <c r="A17" s="173" t="s">
        <v>34</v>
      </c>
      <c r="B17" s="19" t="s">
        <v>35</v>
      </c>
      <c r="C17" s="7" t="s">
        <v>31</v>
      </c>
      <c r="D17" s="9" t="s">
        <v>17</v>
      </c>
      <c r="E17" s="20"/>
      <c r="F17" s="174" t="s">
        <v>32</v>
      </c>
      <c r="G17" s="174" t="s">
        <v>13</v>
      </c>
      <c r="H17" s="1"/>
      <c r="I17" s="1"/>
      <c r="J17" s="1"/>
      <c r="K17" s="1"/>
      <c r="L17" s="1"/>
      <c r="M17" s="1"/>
      <c r="N17" s="1"/>
      <c r="O17" s="1"/>
      <c r="P17" s="1"/>
      <c r="Q17" s="1"/>
      <c r="R17" s="1"/>
      <c r="S17" s="1"/>
      <c r="T17" s="1"/>
      <c r="U17" s="1"/>
      <c r="V17" s="1"/>
      <c r="W17" s="1"/>
      <c r="X17" s="1"/>
      <c r="Y17" s="1"/>
      <c r="Z17" s="1"/>
    </row>
    <row r="18" spans="1:26" ht="14.5">
      <c r="A18" s="169"/>
      <c r="B18" s="21"/>
      <c r="C18" s="10" t="s">
        <v>31</v>
      </c>
      <c r="D18" s="11" t="s">
        <v>20</v>
      </c>
      <c r="E18" s="2" t="s">
        <v>574</v>
      </c>
      <c r="F18" s="169"/>
      <c r="G18" s="169"/>
      <c r="H18" s="1"/>
      <c r="I18" s="1"/>
      <c r="J18" s="1"/>
      <c r="K18" s="1"/>
      <c r="L18" s="1"/>
      <c r="M18" s="1"/>
      <c r="N18" s="1"/>
      <c r="O18" s="1"/>
      <c r="P18" s="1"/>
      <c r="Q18" s="1"/>
      <c r="R18" s="1"/>
      <c r="S18" s="1"/>
      <c r="T18" s="1"/>
      <c r="U18" s="1"/>
      <c r="V18" s="1"/>
      <c r="W18" s="1"/>
      <c r="X18" s="1"/>
      <c r="Y18" s="1"/>
      <c r="Z18" s="1"/>
    </row>
    <row r="19" spans="1:26" ht="14.5">
      <c r="A19" s="170"/>
      <c r="B19" s="22"/>
      <c r="C19" s="13" t="s">
        <v>31</v>
      </c>
      <c r="D19" s="15" t="s">
        <v>33</v>
      </c>
      <c r="E19" s="23"/>
      <c r="F19" s="170"/>
      <c r="G19" s="170"/>
      <c r="H19" s="1"/>
      <c r="I19" s="1"/>
      <c r="J19" s="1"/>
      <c r="K19" s="1"/>
      <c r="L19" s="1"/>
      <c r="M19" s="1"/>
      <c r="N19" s="1"/>
      <c r="O19" s="1"/>
      <c r="P19" s="1"/>
      <c r="Q19" s="1"/>
      <c r="R19" s="1"/>
      <c r="S19" s="1"/>
      <c r="T19" s="1"/>
      <c r="U19" s="1"/>
      <c r="V19" s="1"/>
      <c r="W19" s="1"/>
      <c r="X19" s="1"/>
      <c r="Y19" s="1"/>
      <c r="Z19" s="1"/>
    </row>
    <row r="20" spans="1:26" ht="15" customHeight="1">
      <c r="A20" s="173" t="s">
        <v>36</v>
      </c>
      <c r="B20" s="19" t="s">
        <v>37</v>
      </c>
      <c r="C20" s="7" t="s">
        <v>31</v>
      </c>
      <c r="D20" s="9" t="s">
        <v>17</v>
      </c>
      <c r="E20" s="20"/>
      <c r="F20" s="174" t="s">
        <v>32</v>
      </c>
      <c r="G20" s="174" t="s">
        <v>13</v>
      </c>
      <c r="H20" s="1"/>
      <c r="I20" s="1"/>
      <c r="J20" s="1"/>
      <c r="K20" s="1"/>
      <c r="L20" s="1"/>
      <c r="M20" s="1"/>
      <c r="N20" s="1"/>
      <c r="O20" s="1"/>
      <c r="P20" s="1"/>
      <c r="Q20" s="1"/>
      <c r="R20" s="1"/>
      <c r="S20" s="1"/>
      <c r="T20" s="1"/>
      <c r="U20" s="1"/>
      <c r="V20" s="1"/>
      <c r="W20" s="1"/>
      <c r="X20" s="1"/>
      <c r="Y20" s="1"/>
      <c r="Z20" s="1"/>
    </row>
    <row r="21" spans="1:26" ht="15.75" customHeight="1">
      <c r="A21" s="169"/>
      <c r="B21" s="21"/>
      <c r="C21" s="10" t="s">
        <v>31</v>
      </c>
      <c r="D21" s="11" t="s">
        <v>20</v>
      </c>
      <c r="E21" s="2" t="s">
        <v>574</v>
      </c>
      <c r="F21" s="169"/>
      <c r="G21" s="169"/>
      <c r="H21" s="1"/>
      <c r="I21" s="1"/>
      <c r="J21" s="1"/>
      <c r="K21" s="1"/>
      <c r="L21" s="1"/>
      <c r="M21" s="1"/>
      <c r="N21" s="1"/>
      <c r="O21" s="1"/>
      <c r="P21" s="1"/>
      <c r="Q21" s="1"/>
      <c r="R21" s="1"/>
      <c r="S21" s="1"/>
      <c r="T21" s="1"/>
      <c r="U21" s="1"/>
      <c r="V21" s="1"/>
      <c r="W21" s="1"/>
      <c r="X21" s="1"/>
      <c r="Y21" s="1"/>
      <c r="Z21" s="1"/>
    </row>
    <row r="22" spans="1:26" ht="15.75" customHeight="1">
      <c r="A22" s="169"/>
      <c r="B22" s="22"/>
      <c r="C22" s="13" t="s">
        <v>31</v>
      </c>
      <c r="D22" s="15" t="s">
        <v>33</v>
      </c>
      <c r="E22" s="23"/>
      <c r="F22" s="170"/>
      <c r="G22" s="170"/>
      <c r="H22" s="1"/>
      <c r="I22" s="1"/>
      <c r="J22" s="1"/>
      <c r="K22" s="1"/>
      <c r="L22" s="1"/>
      <c r="M22" s="1"/>
      <c r="N22" s="1"/>
      <c r="O22" s="1"/>
      <c r="P22" s="1"/>
      <c r="Q22" s="1"/>
      <c r="R22" s="1"/>
      <c r="S22" s="1"/>
      <c r="T22" s="1"/>
      <c r="U22" s="1"/>
      <c r="V22" s="1"/>
      <c r="W22" s="1"/>
      <c r="X22" s="1"/>
      <c r="Y22" s="1"/>
      <c r="Z22" s="1"/>
    </row>
    <row r="23" spans="1:26" ht="15.75" customHeight="1">
      <c r="A23" s="170"/>
      <c r="B23" s="22" t="s">
        <v>38</v>
      </c>
      <c r="C23" s="24" t="s">
        <v>31</v>
      </c>
      <c r="D23" s="25" t="s">
        <v>17</v>
      </c>
      <c r="E23" s="2" t="s">
        <v>574</v>
      </c>
      <c r="F23" s="26" t="s">
        <v>32</v>
      </c>
      <c r="G23" s="174" t="s">
        <v>13</v>
      </c>
      <c r="H23" s="1"/>
      <c r="I23" s="1"/>
      <c r="J23" s="1"/>
      <c r="K23" s="1"/>
      <c r="L23" s="1"/>
      <c r="M23" s="1"/>
      <c r="N23" s="1"/>
      <c r="O23" s="1"/>
      <c r="P23" s="1"/>
      <c r="Q23" s="1"/>
      <c r="R23" s="1"/>
      <c r="S23" s="1"/>
      <c r="T23" s="1"/>
      <c r="U23" s="1"/>
      <c r="V23" s="1"/>
      <c r="W23" s="1"/>
      <c r="X23" s="1"/>
      <c r="Y23" s="1"/>
      <c r="Z23" s="1"/>
    </row>
    <row r="24" spans="1:26" ht="15.75" customHeight="1">
      <c r="A24" s="27" t="s">
        <v>39</v>
      </c>
      <c r="B24" s="7" t="s">
        <v>14</v>
      </c>
      <c r="C24" s="7" t="s">
        <v>31</v>
      </c>
      <c r="D24" s="9" t="s">
        <v>40</v>
      </c>
      <c r="E24" s="172" t="s">
        <v>574</v>
      </c>
      <c r="F24" s="171" t="s">
        <v>32</v>
      </c>
      <c r="G24" s="169"/>
      <c r="H24" s="1"/>
      <c r="I24" s="1"/>
      <c r="J24" s="1"/>
      <c r="K24" s="1"/>
      <c r="L24" s="1"/>
      <c r="M24" s="1"/>
      <c r="N24" s="1"/>
      <c r="O24" s="1"/>
      <c r="P24" s="1"/>
      <c r="Q24" s="1"/>
      <c r="R24" s="1"/>
      <c r="S24" s="1"/>
      <c r="T24" s="1"/>
      <c r="U24" s="1"/>
      <c r="V24" s="1"/>
      <c r="W24" s="1"/>
      <c r="X24" s="1"/>
      <c r="Y24" s="1"/>
      <c r="Z24" s="1"/>
    </row>
    <row r="25" spans="1:26" ht="15.75" customHeight="1">
      <c r="A25" s="28"/>
      <c r="B25" s="13"/>
      <c r="C25" s="13" t="s">
        <v>31</v>
      </c>
      <c r="D25" s="15" t="s">
        <v>41</v>
      </c>
      <c r="E25" s="170"/>
      <c r="F25" s="170"/>
      <c r="G25" s="170"/>
      <c r="H25" s="1"/>
      <c r="I25" s="1"/>
      <c r="J25" s="1"/>
      <c r="K25" s="1"/>
      <c r="L25" s="1"/>
      <c r="M25" s="1"/>
      <c r="N25" s="1"/>
      <c r="O25" s="1"/>
      <c r="P25" s="1"/>
      <c r="Q25" s="1"/>
      <c r="R25" s="1"/>
      <c r="S25" s="1"/>
      <c r="T25" s="1"/>
      <c r="U25" s="1"/>
      <c r="V25" s="1"/>
      <c r="W25" s="1"/>
      <c r="X25" s="1"/>
      <c r="Y25" s="1"/>
      <c r="Z25" s="1"/>
    </row>
    <row r="26" spans="1:26" ht="17.25" customHeight="1">
      <c r="A26" s="168" t="s">
        <v>42</v>
      </c>
      <c r="B26" s="7" t="s">
        <v>43</v>
      </c>
      <c r="C26" s="7" t="s">
        <v>44</v>
      </c>
      <c r="D26" s="29" t="s">
        <v>45</v>
      </c>
      <c r="E26" s="172" t="s">
        <v>46</v>
      </c>
      <c r="F26" s="174" t="s">
        <v>32</v>
      </c>
      <c r="G26" s="174" t="s">
        <v>13</v>
      </c>
      <c r="H26" s="1"/>
      <c r="I26" s="1"/>
      <c r="J26" s="1"/>
      <c r="K26" s="1"/>
      <c r="L26" s="1"/>
      <c r="M26" s="1"/>
      <c r="N26" s="1"/>
      <c r="O26" s="1"/>
      <c r="P26" s="1"/>
      <c r="Q26" s="1"/>
      <c r="R26" s="1"/>
      <c r="S26" s="1"/>
      <c r="T26" s="1"/>
      <c r="U26" s="1"/>
      <c r="V26" s="1"/>
      <c r="W26" s="1"/>
      <c r="X26" s="1"/>
      <c r="Y26" s="1"/>
      <c r="Z26" s="1"/>
    </row>
    <row r="27" spans="1:26" ht="15.75" customHeight="1">
      <c r="A27" s="169"/>
      <c r="B27" s="10"/>
      <c r="C27" s="10" t="s">
        <v>44</v>
      </c>
      <c r="D27" s="30" t="s">
        <v>47</v>
      </c>
      <c r="E27" s="169"/>
      <c r="F27" s="169"/>
      <c r="G27" s="169"/>
      <c r="H27" s="1"/>
      <c r="I27" s="1"/>
      <c r="J27" s="1"/>
      <c r="K27" s="1"/>
      <c r="L27" s="1"/>
      <c r="M27" s="1"/>
      <c r="N27" s="1"/>
      <c r="O27" s="1"/>
      <c r="P27" s="1"/>
      <c r="Q27" s="1"/>
      <c r="R27" s="1"/>
      <c r="S27" s="1"/>
      <c r="T27" s="1"/>
      <c r="U27" s="1"/>
      <c r="V27" s="1"/>
      <c r="W27" s="1"/>
      <c r="X27" s="1"/>
      <c r="Y27" s="1"/>
      <c r="Z27" s="1"/>
    </row>
    <row r="28" spans="1:26" ht="15.75" customHeight="1">
      <c r="A28" s="169"/>
      <c r="B28" s="10"/>
      <c r="C28" s="10" t="s">
        <v>44</v>
      </c>
      <c r="D28" s="30" t="s">
        <v>48</v>
      </c>
      <c r="E28" s="169"/>
      <c r="F28" s="169"/>
      <c r="G28" s="169"/>
      <c r="H28" s="1"/>
      <c r="I28" s="1"/>
      <c r="J28" s="1"/>
      <c r="K28" s="1"/>
      <c r="L28" s="1"/>
      <c r="M28" s="1"/>
      <c r="N28" s="1"/>
      <c r="O28" s="1"/>
      <c r="P28" s="1"/>
      <c r="Q28" s="1"/>
      <c r="R28" s="1"/>
      <c r="S28" s="1"/>
      <c r="T28" s="1"/>
      <c r="U28" s="1"/>
      <c r="V28" s="1"/>
      <c r="W28" s="1"/>
      <c r="X28" s="1"/>
      <c r="Y28" s="1"/>
      <c r="Z28" s="1"/>
    </row>
    <row r="29" spans="1:26" ht="15.75" customHeight="1">
      <c r="A29" s="170"/>
      <c r="B29" s="13"/>
      <c r="C29" s="13" t="s">
        <v>44</v>
      </c>
      <c r="D29" s="25" t="s">
        <v>49</v>
      </c>
      <c r="E29" s="170"/>
      <c r="F29" s="170"/>
      <c r="G29" s="170"/>
      <c r="H29" s="1"/>
      <c r="I29" s="1"/>
      <c r="J29" s="1"/>
      <c r="K29" s="1"/>
      <c r="L29" s="1"/>
      <c r="M29" s="1"/>
      <c r="N29" s="1"/>
      <c r="O29" s="1"/>
      <c r="P29" s="1"/>
      <c r="Q29" s="1"/>
      <c r="R29" s="1"/>
      <c r="S29" s="1"/>
      <c r="T29" s="1"/>
      <c r="U29" s="1"/>
      <c r="V29" s="1"/>
      <c r="W29" s="1"/>
      <c r="X29" s="1"/>
      <c r="Y29" s="1"/>
      <c r="Z29" s="1"/>
    </row>
    <row r="30" spans="1:26" ht="15.75" customHeight="1">
      <c r="A30" s="168" t="s">
        <v>42</v>
      </c>
      <c r="B30" s="7" t="s">
        <v>43</v>
      </c>
      <c r="C30" s="7" t="s">
        <v>50</v>
      </c>
      <c r="D30" s="29" t="s">
        <v>45</v>
      </c>
      <c r="E30" s="172" t="s">
        <v>46</v>
      </c>
      <c r="F30" s="174" t="s">
        <v>32</v>
      </c>
      <c r="G30" s="174" t="s">
        <v>13</v>
      </c>
      <c r="H30" s="1"/>
      <c r="I30" s="1"/>
      <c r="J30" s="1"/>
      <c r="K30" s="1"/>
      <c r="L30" s="1"/>
      <c r="M30" s="1"/>
      <c r="N30" s="1"/>
      <c r="O30" s="1"/>
      <c r="P30" s="1"/>
      <c r="Q30" s="1"/>
      <c r="R30" s="1"/>
      <c r="S30" s="1"/>
      <c r="T30" s="1"/>
      <c r="U30" s="1"/>
      <c r="V30" s="1"/>
      <c r="W30" s="1"/>
      <c r="X30" s="1"/>
      <c r="Y30" s="1"/>
      <c r="Z30" s="1"/>
    </row>
    <row r="31" spans="1:26" ht="15.75" customHeight="1">
      <c r="A31" s="169"/>
      <c r="B31" s="10"/>
      <c r="C31" s="10" t="s">
        <v>50</v>
      </c>
      <c r="D31" s="30" t="s">
        <v>47</v>
      </c>
      <c r="E31" s="169"/>
      <c r="F31" s="169"/>
      <c r="G31" s="169"/>
      <c r="H31" s="1"/>
      <c r="I31" s="1"/>
      <c r="J31" s="1"/>
      <c r="K31" s="1"/>
      <c r="L31" s="1"/>
      <c r="M31" s="1"/>
      <c r="N31" s="1"/>
      <c r="O31" s="1"/>
      <c r="P31" s="1"/>
      <c r="Q31" s="1"/>
      <c r="R31" s="1"/>
      <c r="S31" s="1"/>
      <c r="T31" s="1"/>
      <c r="U31" s="1"/>
      <c r="V31" s="1"/>
      <c r="W31" s="1"/>
      <c r="X31" s="1"/>
      <c r="Y31" s="1"/>
      <c r="Z31" s="1"/>
    </row>
    <row r="32" spans="1:26" ht="15.75" customHeight="1">
      <c r="A32" s="169"/>
      <c r="B32" s="10"/>
      <c r="C32" s="10" t="s">
        <v>50</v>
      </c>
      <c r="D32" s="30" t="s">
        <v>48</v>
      </c>
      <c r="E32" s="169"/>
      <c r="F32" s="169"/>
      <c r="G32" s="169"/>
      <c r="H32" s="1"/>
      <c r="I32" s="1"/>
      <c r="J32" s="1"/>
      <c r="K32" s="1"/>
      <c r="L32" s="1"/>
      <c r="M32" s="1"/>
      <c r="N32" s="1"/>
      <c r="O32" s="1"/>
      <c r="P32" s="1"/>
      <c r="Q32" s="1"/>
      <c r="R32" s="1"/>
      <c r="S32" s="1"/>
      <c r="T32" s="1"/>
      <c r="U32" s="1"/>
      <c r="V32" s="1"/>
      <c r="W32" s="1"/>
      <c r="X32" s="1"/>
      <c r="Y32" s="1"/>
      <c r="Z32" s="1"/>
    </row>
    <row r="33" spans="1:26" ht="15.75" customHeight="1">
      <c r="A33" s="183"/>
      <c r="B33" s="10"/>
      <c r="C33" s="10" t="s">
        <v>50</v>
      </c>
      <c r="D33" s="25" t="s">
        <v>49</v>
      </c>
      <c r="E33" s="170"/>
      <c r="F33" s="170"/>
      <c r="G33" s="170"/>
      <c r="H33" s="1"/>
      <c r="I33" s="1"/>
      <c r="J33" s="1"/>
      <c r="K33" s="1"/>
      <c r="L33" s="1"/>
      <c r="M33" s="1"/>
      <c r="N33" s="1"/>
      <c r="O33" s="1"/>
      <c r="P33" s="1"/>
      <c r="Q33" s="1"/>
      <c r="R33" s="1"/>
      <c r="S33" s="1"/>
      <c r="T33" s="1"/>
      <c r="U33" s="1"/>
      <c r="V33" s="1"/>
      <c r="W33" s="1"/>
      <c r="X33" s="1"/>
      <c r="Y33" s="1"/>
      <c r="Z33" s="1"/>
    </row>
    <row r="34" spans="1:26" ht="17.25" customHeight="1">
      <c r="A34" s="184" t="s">
        <v>51</v>
      </c>
      <c r="B34" s="19" t="s">
        <v>43</v>
      </c>
      <c r="C34" s="7" t="s">
        <v>44</v>
      </c>
      <c r="D34" s="29" t="s">
        <v>52</v>
      </c>
      <c r="E34" s="172" t="s">
        <v>580</v>
      </c>
      <c r="F34" s="174" t="s">
        <v>53</v>
      </c>
      <c r="G34" s="174" t="s">
        <v>13</v>
      </c>
      <c r="H34" s="1"/>
      <c r="I34" s="1"/>
      <c r="J34" s="1"/>
      <c r="K34" s="1"/>
      <c r="L34" s="1"/>
      <c r="M34" s="1"/>
      <c r="N34" s="1"/>
      <c r="O34" s="1"/>
      <c r="P34" s="1"/>
      <c r="Q34" s="1"/>
      <c r="R34" s="1"/>
      <c r="S34" s="1"/>
      <c r="T34" s="1"/>
      <c r="U34" s="1"/>
      <c r="V34" s="1"/>
      <c r="W34" s="1"/>
      <c r="X34" s="1"/>
      <c r="Y34" s="1"/>
      <c r="Z34" s="1"/>
    </row>
    <row r="35" spans="1:26" ht="15.75" customHeight="1">
      <c r="A35" s="176"/>
      <c r="B35" s="21"/>
      <c r="C35" s="10" t="s">
        <v>44</v>
      </c>
      <c r="D35" s="30" t="s">
        <v>54</v>
      </c>
      <c r="E35" s="169"/>
      <c r="F35" s="169"/>
      <c r="G35" s="169"/>
      <c r="H35" s="1"/>
      <c r="I35" s="1"/>
      <c r="J35" s="1"/>
      <c r="K35" s="1"/>
      <c r="L35" s="1"/>
      <c r="M35" s="1"/>
      <c r="N35" s="1"/>
      <c r="O35" s="1"/>
      <c r="P35" s="1"/>
      <c r="Q35" s="1"/>
      <c r="R35" s="1"/>
      <c r="S35" s="1"/>
      <c r="T35" s="1"/>
      <c r="U35" s="1"/>
      <c r="V35" s="1"/>
      <c r="W35" s="1"/>
      <c r="X35" s="1"/>
      <c r="Y35" s="1"/>
      <c r="Z35" s="1"/>
    </row>
    <row r="36" spans="1:26" ht="15.75" customHeight="1">
      <c r="A36" s="176"/>
      <c r="B36" s="21"/>
      <c r="C36" s="10" t="s">
        <v>44</v>
      </c>
      <c r="D36" s="30" t="s">
        <v>55</v>
      </c>
      <c r="E36" s="169"/>
      <c r="F36" s="169"/>
      <c r="G36" s="169"/>
      <c r="H36" s="1"/>
      <c r="I36" s="1"/>
      <c r="J36" s="1"/>
      <c r="K36" s="1"/>
      <c r="L36" s="1"/>
      <c r="M36" s="1"/>
      <c r="N36" s="1"/>
      <c r="O36" s="1"/>
      <c r="P36" s="1"/>
      <c r="Q36" s="1"/>
      <c r="R36" s="1"/>
      <c r="S36" s="1"/>
      <c r="T36" s="1"/>
      <c r="U36" s="1"/>
      <c r="V36" s="1"/>
      <c r="W36" s="1"/>
      <c r="X36" s="1"/>
      <c r="Y36" s="1"/>
      <c r="Z36" s="1"/>
    </row>
    <row r="37" spans="1:26" ht="15.75" customHeight="1">
      <c r="A37" s="176"/>
      <c r="B37" s="21"/>
      <c r="C37" s="10" t="s">
        <v>44</v>
      </c>
      <c r="D37" s="30" t="s">
        <v>56</v>
      </c>
      <c r="E37" s="169"/>
      <c r="F37" s="169"/>
      <c r="G37" s="169"/>
      <c r="H37" s="1"/>
      <c r="I37" s="1"/>
      <c r="J37" s="1"/>
      <c r="K37" s="1"/>
      <c r="L37" s="1"/>
      <c r="M37" s="1"/>
      <c r="N37" s="1"/>
      <c r="O37" s="1"/>
      <c r="P37" s="1"/>
      <c r="Q37" s="1"/>
      <c r="R37" s="1"/>
      <c r="S37" s="1"/>
      <c r="T37" s="1"/>
      <c r="U37" s="1"/>
      <c r="V37" s="1"/>
      <c r="W37" s="1"/>
      <c r="X37" s="1"/>
      <c r="Y37" s="1"/>
      <c r="Z37" s="1"/>
    </row>
    <row r="38" spans="1:26" ht="15.75" customHeight="1">
      <c r="A38" s="176"/>
      <c r="B38" s="21"/>
      <c r="C38" s="10" t="s">
        <v>44</v>
      </c>
      <c r="D38" s="30" t="s">
        <v>57</v>
      </c>
      <c r="E38" s="169"/>
      <c r="F38" s="169"/>
      <c r="G38" s="169"/>
      <c r="H38" s="1"/>
      <c r="I38" s="1"/>
      <c r="J38" s="1"/>
      <c r="K38" s="1"/>
      <c r="L38" s="1"/>
      <c r="M38" s="1"/>
      <c r="N38" s="1"/>
      <c r="O38" s="1"/>
      <c r="P38" s="1"/>
      <c r="Q38" s="1"/>
      <c r="R38" s="1"/>
      <c r="S38" s="1"/>
      <c r="T38" s="1"/>
      <c r="U38" s="1"/>
      <c r="V38" s="1"/>
      <c r="W38" s="1"/>
      <c r="X38" s="1"/>
      <c r="Y38" s="1"/>
      <c r="Z38" s="1"/>
    </row>
    <row r="39" spans="1:26" ht="15.75" customHeight="1">
      <c r="A39" s="185"/>
      <c r="B39" s="21"/>
      <c r="C39" s="10" t="s">
        <v>44</v>
      </c>
      <c r="D39" s="30" t="s">
        <v>58</v>
      </c>
      <c r="E39" s="169"/>
      <c r="F39" s="169"/>
      <c r="G39" s="169"/>
      <c r="H39" s="1"/>
      <c r="I39" s="1"/>
      <c r="J39" s="1"/>
      <c r="K39" s="1"/>
      <c r="L39" s="1"/>
      <c r="M39" s="1"/>
      <c r="N39" s="1"/>
      <c r="O39" s="1"/>
      <c r="P39" s="1"/>
      <c r="Q39" s="1"/>
      <c r="R39" s="1"/>
      <c r="S39" s="1"/>
      <c r="T39" s="1"/>
      <c r="U39" s="1"/>
      <c r="V39" s="1"/>
      <c r="W39" s="1"/>
      <c r="X39" s="1"/>
      <c r="Y39" s="1"/>
      <c r="Z39" s="1"/>
    </row>
    <row r="40" spans="1:26" ht="15.75" customHeight="1">
      <c r="A40" s="31"/>
      <c r="B40" s="21"/>
      <c r="C40" s="13" t="s">
        <v>44</v>
      </c>
      <c r="D40" s="30" t="s">
        <v>49</v>
      </c>
      <c r="E40" s="170"/>
      <c r="F40" s="183"/>
      <c r="G40" s="183"/>
      <c r="H40" s="1"/>
      <c r="I40" s="1"/>
      <c r="J40" s="1"/>
      <c r="K40" s="1"/>
      <c r="L40" s="1"/>
      <c r="M40" s="1"/>
      <c r="N40" s="1"/>
      <c r="O40" s="1"/>
      <c r="P40" s="1"/>
      <c r="Q40" s="1"/>
      <c r="R40" s="1"/>
      <c r="S40" s="1"/>
      <c r="T40" s="1"/>
      <c r="U40" s="1"/>
      <c r="V40" s="1"/>
      <c r="W40" s="1"/>
      <c r="X40" s="1"/>
      <c r="Y40" s="1"/>
      <c r="Z40" s="1"/>
    </row>
    <row r="41" spans="1:26" ht="15.75" customHeight="1">
      <c r="A41" s="184" t="s">
        <v>42</v>
      </c>
      <c r="B41" s="7" t="s">
        <v>43</v>
      </c>
      <c r="C41" s="7" t="s">
        <v>50</v>
      </c>
      <c r="D41" s="9" t="s">
        <v>52</v>
      </c>
      <c r="E41" s="172" t="s">
        <v>580</v>
      </c>
      <c r="F41" s="174" t="s">
        <v>53</v>
      </c>
      <c r="G41" s="174" t="s">
        <v>13</v>
      </c>
      <c r="H41" s="1"/>
      <c r="I41" s="1"/>
      <c r="J41" s="1"/>
      <c r="K41" s="1"/>
      <c r="L41" s="1"/>
      <c r="M41" s="1"/>
      <c r="N41" s="1"/>
      <c r="O41" s="1"/>
      <c r="P41" s="1"/>
      <c r="Q41" s="1"/>
      <c r="R41" s="1"/>
      <c r="S41" s="1"/>
      <c r="T41" s="1"/>
      <c r="U41" s="1"/>
      <c r="V41" s="1"/>
      <c r="W41" s="1"/>
      <c r="X41" s="1"/>
      <c r="Y41" s="1"/>
      <c r="Z41" s="1"/>
    </row>
    <row r="42" spans="1:26" ht="15.75" customHeight="1">
      <c r="A42" s="176"/>
      <c r="B42" s="10"/>
      <c r="C42" s="10" t="s">
        <v>50</v>
      </c>
      <c r="D42" s="11" t="s">
        <v>54</v>
      </c>
      <c r="E42" s="169"/>
      <c r="F42" s="169"/>
      <c r="G42" s="169"/>
      <c r="H42" s="1"/>
      <c r="I42" s="1"/>
      <c r="J42" s="1"/>
      <c r="K42" s="1"/>
      <c r="L42" s="1"/>
      <c r="M42" s="1"/>
      <c r="N42" s="1"/>
      <c r="O42" s="1"/>
      <c r="P42" s="1"/>
      <c r="Q42" s="1"/>
      <c r="R42" s="1"/>
      <c r="S42" s="1"/>
      <c r="T42" s="1"/>
      <c r="U42" s="1"/>
      <c r="V42" s="1"/>
      <c r="W42" s="1"/>
      <c r="X42" s="1"/>
      <c r="Y42" s="1"/>
      <c r="Z42" s="1"/>
    </row>
    <row r="43" spans="1:26" ht="15.75" customHeight="1">
      <c r="A43" s="176"/>
      <c r="B43" s="10"/>
      <c r="C43" s="10" t="s">
        <v>50</v>
      </c>
      <c r="D43" s="11" t="s">
        <v>55</v>
      </c>
      <c r="E43" s="169"/>
      <c r="F43" s="169"/>
      <c r="G43" s="169"/>
      <c r="H43" s="1"/>
      <c r="I43" s="1"/>
      <c r="J43" s="1"/>
      <c r="K43" s="1"/>
      <c r="L43" s="1"/>
      <c r="M43" s="1"/>
      <c r="N43" s="1"/>
      <c r="O43" s="1"/>
      <c r="P43" s="1"/>
      <c r="Q43" s="1"/>
      <c r="R43" s="1"/>
      <c r="S43" s="1"/>
      <c r="T43" s="1"/>
      <c r="U43" s="1"/>
      <c r="V43" s="1"/>
      <c r="W43" s="1"/>
      <c r="X43" s="1"/>
      <c r="Y43" s="1"/>
      <c r="Z43" s="1"/>
    </row>
    <row r="44" spans="1:26" ht="15.75" customHeight="1">
      <c r="A44" s="176"/>
      <c r="B44" s="10"/>
      <c r="C44" s="10" t="s">
        <v>50</v>
      </c>
      <c r="D44" s="11" t="s">
        <v>56</v>
      </c>
      <c r="E44" s="169"/>
      <c r="F44" s="169"/>
      <c r="G44" s="169"/>
      <c r="H44" s="1"/>
      <c r="I44" s="1"/>
      <c r="J44" s="1"/>
      <c r="K44" s="1"/>
      <c r="L44" s="1"/>
      <c r="M44" s="1"/>
      <c r="N44" s="1"/>
      <c r="O44" s="1"/>
      <c r="P44" s="1"/>
      <c r="Q44" s="1"/>
      <c r="R44" s="1"/>
      <c r="S44" s="1"/>
      <c r="T44" s="1"/>
      <c r="U44" s="1"/>
      <c r="V44" s="1"/>
      <c r="W44" s="1"/>
      <c r="X44" s="1"/>
      <c r="Y44" s="1"/>
      <c r="Z44" s="1"/>
    </row>
    <row r="45" spans="1:26" ht="15.75" customHeight="1">
      <c r="A45" s="176"/>
      <c r="B45" s="10"/>
      <c r="C45" s="10" t="s">
        <v>50</v>
      </c>
      <c r="D45" s="11" t="s">
        <v>57</v>
      </c>
      <c r="E45" s="169"/>
      <c r="F45" s="169"/>
      <c r="G45" s="169"/>
      <c r="H45" s="1"/>
      <c r="I45" s="1"/>
      <c r="J45" s="1"/>
      <c r="K45" s="1"/>
      <c r="L45" s="1"/>
      <c r="M45" s="1"/>
      <c r="N45" s="1"/>
      <c r="O45" s="1"/>
      <c r="P45" s="1"/>
      <c r="Q45" s="1"/>
      <c r="R45" s="1"/>
      <c r="S45" s="1"/>
      <c r="T45" s="1"/>
      <c r="U45" s="1"/>
      <c r="V45" s="1"/>
      <c r="W45" s="1"/>
      <c r="X45" s="1"/>
      <c r="Y45" s="1"/>
      <c r="Z45" s="1"/>
    </row>
    <row r="46" spans="1:26" ht="15.75" customHeight="1">
      <c r="A46" s="185"/>
      <c r="B46" s="10"/>
      <c r="C46" s="10" t="s">
        <v>50</v>
      </c>
      <c r="D46" s="11" t="s">
        <v>58</v>
      </c>
      <c r="E46" s="169"/>
      <c r="F46" s="169"/>
      <c r="G46" s="169"/>
      <c r="H46" s="1"/>
      <c r="I46" s="1"/>
      <c r="J46" s="1"/>
      <c r="K46" s="1"/>
      <c r="L46" s="1"/>
      <c r="M46" s="1"/>
      <c r="N46" s="1"/>
      <c r="O46" s="1"/>
      <c r="P46" s="1"/>
      <c r="Q46" s="1"/>
      <c r="R46" s="1"/>
      <c r="S46" s="1"/>
      <c r="T46" s="1"/>
      <c r="U46" s="1"/>
      <c r="V46" s="1"/>
      <c r="W46" s="1"/>
      <c r="X46" s="1"/>
      <c r="Y46" s="1"/>
      <c r="Z46" s="1"/>
    </row>
    <row r="47" spans="1:26" ht="15.75" customHeight="1">
      <c r="A47" s="32"/>
      <c r="B47" s="13"/>
      <c r="C47" s="13" t="s">
        <v>50</v>
      </c>
      <c r="D47" s="15" t="s">
        <v>49</v>
      </c>
      <c r="E47" s="170"/>
      <c r="F47" s="170"/>
      <c r="G47" s="170"/>
      <c r="H47" s="1"/>
      <c r="I47" s="1"/>
      <c r="J47" s="1"/>
      <c r="K47" s="1"/>
      <c r="L47" s="1"/>
      <c r="M47" s="1"/>
      <c r="N47" s="1"/>
      <c r="O47" s="1"/>
      <c r="P47" s="1"/>
      <c r="Q47" s="1"/>
      <c r="R47" s="1"/>
      <c r="S47" s="1"/>
      <c r="T47" s="1"/>
      <c r="U47" s="1"/>
      <c r="V47" s="1"/>
      <c r="W47" s="1"/>
      <c r="X47" s="1"/>
      <c r="Y47" s="1"/>
      <c r="Z47" s="1"/>
    </row>
    <row r="48" spans="1:26" ht="15.75" customHeight="1">
      <c r="A48" s="186" t="s">
        <v>59</v>
      </c>
      <c r="B48" s="10" t="s">
        <v>43</v>
      </c>
      <c r="C48" s="10" t="s">
        <v>50</v>
      </c>
      <c r="D48" s="33" t="s">
        <v>60</v>
      </c>
      <c r="E48" s="17" t="s">
        <v>577</v>
      </c>
      <c r="F48" s="189" t="s">
        <v>53</v>
      </c>
      <c r="G48" s="174" t="s">
        <v>13</v>
      </c>
      <c r="H48" s="1"/>
      <c r="I48" s="1"/>
      <c r="J48" s="1"/>
      <c r="K48" s="1"/>
      <c r="L48" s="1"/>
      <c r="M48" s="1"/>
      <c r="N48" s="1"/>
      <c r="O48" s="1"/>
      <c r="P48" s="1"/>
      <c r="Q48" s="1"/>
      <c r="R48" s="1"/>
      <c r="S48" s="1"/>
      <c r="T48" s="1"/>
      <c r="U48" s="1"/>
      <c r="V48" s="1"/>
      <c r="W48" s="1"/>
      <c r="X48" s="1"/>
      <c r="Y48" s="1"/>
      <c r="Z48" s="1"/>
    </row>
    <row r="49" spans="1:26" ht="15.75" customHeight="1">
      <c r="A49" s="169"/>
      <c r="B49" s="10"/>
      <c r="C49" s="10" t="s">
        <v>50</v>
      </c>
      <c r="D49" s="33" t="s">
        <v>61</v>
      </c>
      <c r="E49" s="17" t="s">
        <v>577</v>
      </c>
      <c r="F49" s="181"/>
      <c r="G49" s="169"/>
      <c r="H49" s="1"/>
      <c r="I49" s="1"/>
      <c r="J49" s="1"/>
      <c r="K49" s="1"/>
      <c r="L49" s="1"/>
      <c r="M49" s="1"/>
      <c r="N49" s="1"/>
      <c r="O49" s="1"/>
      <c r="P49" s="1"/>
      <c r="Q49" s="1"/>
      <c r="R49" s="1"/>
      <c r="S49" s="1"/>
      <c r="T49" s="1"/>
      <c r="U49" s="1"/>
      <c r="V49" s="1"/>
      <c r="W49" s="1"/>
      <c r="X49" s="1"/>
      <c r="Y49" s="1"/>
      <c r="Z49" s="1"/>
    </row>
    <row r="50" spans="1:26" ht="15.75" customHeight="1">
      <c r="A50" s="170"/>
      <c r="B50" s="13"/>
      <c r="C50" s="10" t="s">
        <v>50</v>
      </c>
      <c r="D50" s="34" t="s">
        <v>49</v>
      </c>
      <c r="E50" s="17" t="s">
        <v>577</v>
      </c>
      <c r="F50" s="182"/>
      <c r="G50" s="170"/>
      <c r="H50" s="1"/>
      <c r="I50" s="1"/>
      <c r="J50" s="1"/>
      <c r="K50" s="1"/>
      <c r="L50" s="1"/>
      <c r="M50" s="1"/>
      <c r="N50" s="1"/>
      <c r="O50" s="1"/>
      <c r="P50" s="1"/>
      <c r="Q50" s="1"/>
      <c r="R50" s="1"/>
      <c r="S50" s="1"/>
      <c r="T50" s="1"/>
      <c r="U50" s="1"/>
      <c r="V50" s="1"/>
      <c r="W50" s="1"/>
      <c r="X50" s="1"/>
      <c r="Y50" s="1"/>
      <c r="Z50" s="1"/>
    </row>
    <row r="51" spans="1:26" ht="18" customHeight="1">
      <c r="A51" s="168" t="s">
        <v>62</v>
      </c>
      <c r="B51" s="19" t="s">
        <v>63</v>
      </c>
      <c r="C51" s="7" t="s">
        <v>64</v>
      </c>
      <c r="D51" s="35" t="s">
        <v>65</v>
      </c>
      <c r="E51" s="36" t="s">
        <v>66</v>
      </c>
      <c r="F51" s="174" t="s">
        <v>53</v>
      </c>
      <c r="G51" s="174" t="s">
        <v>13</v>
      </c>
      <c r="H51" s="1"/>
      <c r="I51" s="1"/>
      <c r="J51" s="1"/>
      <c r="K51" s="1"/>
      <c r="L51" s="1"/>
      <c r="M51" s="1"/>
      <c r="N51" s="1"/>
      <c r="O51" s="1"/>
      <c r="P51" s="1"/>
      <c r="Q51" s="1"/>
      <c r="R51" s="1"/>
      <c r="S51" s="1"/>
      <c r="T51" s="1"/>
      <c r="U51" s="1"/>
      <c r="V51" s="1"/>
      <c r="W51" s="1"/>
      <c r="X51" s="1"/>
      <c r="Y51" s="1"/>
      <c r="Z51" s="1"/>
    </row>
    <row r="52" spans="1:26" ht="15.75" customHeight="1">
      <c r="A52" s="169"/>
      <c r="B52" s="21"/>
      <c r="C52" s="10" t="s">
        <v>64</v>
      </c>
      <c r="D52" s="33" t="s">
        <v>67</v>
      </c>
      <c r="E52" s="36" t="s">
        <v>66</v>
      </c>
      <c r="F52" s="169"/>
      <c r="G52" s="169"/>
      <c r="H52" s="1"/>
      <c r="I52" s="1"/>
      <c r="J52" s="1"/>
      <c r="K52" s="1"/>
      <c r="L52" s="1"/>
      <c r="M52" s="1"/>
      <c r="N52" s="1"/>
      <c r="O52" s="1"/>
      <c r="P52" s="1"/>
      <c r="Q52" s="1"/>
      <c r="R52" s="1"/>
      <c r="S52" s="1"/>
      <c r="T52" s="1"/>
      <c r="U52" s="1"/>
      <c r="V52" s="1"/>
      <c r="W52" s="1"/>
      <c r="X52" s="1"/>
      <c r="Y52" s="1"/>
      <c r="Z52" s="1"/>
    </row>
    <row r="53" spans="1:26" ht="15.75" customHeight="1">
      <c r="A53" s="169"/>
      <c r="B53" s="21"/>
      <c r="C53" s="10" t="s">
        <v>64</v>
      </c>
      <c r="D53" s="33" t="s">
        <v>68</v>
      </c>
      <c r="E53" s="36" t="s">
        <v>66</v>
      </c>
      <c r="F53" s="169"/>
      <c r="G53" s="169"/>
      <c r="H53" s="1"/>
      <c r="I53" s="1"/>
      <c r="J53" s="1"/>
      <c r="K53" s="1"/>
      <c r="L53" s="1"/>
      <c r="M53" s="1"/>
      <c r="N53" s="1"/>
      <c r="O53" s="1"/>
      <c r="P53" s="1"/>
      <c r="Q53" s="1"/>
      <c r="R53" s="1"/>
      <c r="S53" s="1"/>
      <c r="T53" s="1"/>
      <c r="U53" s="1"/>
      <c r="V53" s="1"/>
      <c r="W53" s="1"/>
      <c r="X53" s="1"/>
      <c r="Y53" s="1"/>
      <c r="Z53" s="1"/>
    </row>
    <row r="54" spans="1:26" ht="15.75" customHeight="1">
      <c r="A54" s="169"/>
      <c r="B54" s="21"/>
      <c r="C54" s="10" t="s">
        <v>64</v>
      </c>
      <c r="D54" s="33" t="s">
        <v>69</v>
      </c>
      <c r="E54" s="36" t="s">
        <v>66</v>
      </c>
      <c r="F54" s="169"/>
      <c r="G54" s="169"/>
      <c r="H54" s="1"/>
      <c r="I54" s="1"/>
      <c r="J54" s="1"/>
      <c r="K54" s="1"/>
      <c r="L54" s="1"/>
      <c r="M54" s="1"/>
      <c r="N54" s="1"/>
      <c r="O54" s="1"/>
      <c r="P54" s="1"/>
      <c r="Q54" s="1"/>
      <c r="R54" s="1"/>
      <c r="S54" s="1"/>
      <c r="T54" s="1"/>
      <c r="U54" s="1"/>
      <c r="V54" s="1"/>
      <c r="W54" s="1"/>
      <c r="X54" s="1"/>
      <c r="Y54" s="1"/>
      <c r="Z54" s="1"/>
    </row>
    <row r="55" spans="1:26" ht="15.75" customHeight="1">
      <c r="A55" s="169"/>
      <c r="B55" s="21"/>
      <c r="C55" s="10" t="s">
        <v>64</v>
      </c>
      <c r="D55" s="33" t="s">
        <v>70</v>
      </c>
      <c r="E55" s="36" t="s">
        <v>66</v>
      </c>
      <c r="F55" s="169"/>
      <c r="G55" s="169"/>
      <c r="H55" s="1"/>
      <c r="I55" s="1"/>
      <c r="J55" s="1"/>
      <c r="K55" s="1"/>
      <c r="L55" s="1"/>
      <c r="M55" s="1"/>
      <c r="N55" s="1"/>
      <c r="O55" s="1"/>
      <c r="P55" s="1"/>
      <c r="Q55" s="1"/>
      <c r="R55" s="1"/>
      <c r="S55" s="1"/>
      <c r="T55" s="1"/>
      <c r="U55" s="1"/>
      <c r="V55" s="1"/>
      <c r="W55" s="1"/>
      <c r="X55" s="1"/>
      <c r="Y55" s="1"/>
      <c r="Z55" s="1"/>
    </row>
    <row r="56" spans="1:26" ht="15.75" customHeight="1">
      <c r="A56" s="169"/>
      <c r="B56" s="21"/>
      <c r="C56" s="10" t="s">
        <v>64</v>
      </c>
      <c r="D56" s="33" t="s">
        <v>71</v>
      </c>
      <c r="E56" s="36" t="s">
        <v>66</v>
      </c>
      <c r="F56" s="169"/>
      <c r="G56" s="169"/>
      <c r="H56" s="1"/>
      <c r="I56" s="1"/>
      <c r="J56" s="1"/>
      <c r="K56" s="1"/>
      <c r="L56" s="1"/>
      <c r="M56" s="1"/>
      <c r="N56" s="1"/>
      <c r="O56" s="1"/>
      <c r="P56" s="1"/>
      <c r="Q56" s="1"/>
      <c r="R56" s="1"/>
      <c r="S56" s="1"/>
      <c r="T56" s="1"/>
      <c r="U56" s="1"/>
      <c r="V56" s="1"/>
      <c r="W56" s="1"/>
      <c r="X56" s="1"/>
      <c r="Y56" s="1"/>
      <c r="Z56" s="1"/>
    </row>
    <row r="57" spans="1:26" ht="15.75" customHeight="1">
      <c r="A57" s="170"/>
      <c r="B57" s="22"/>
      <c r="C57" s="13" t="s">
        <v>64</v>
      </c>
      <c r="D57" s="34" t="s">
        <v>72</v>
      </c>
      <c r="E57" s="37" t="s">
        <v>66</v>
      </c>
      <c r="F57" s="170"/>
      <c r="G57" s="170"/>
      <c r="H57" s="1"/>
      <c r="I57" s="1"/>
      <c r="J57" s="1"/>
      <c r="K57" s="1"/>
      <c r="L57" s="1"/>
      <c r="M57" s="1"/>
      <c r="N57" s="1"/>
      <c r="O57" s="1"/>
      <c r="P57" s="1"/>
      <c r="Q57" s="1"/>
      <c r="R57" s="1"/>
      <c r="S57" s="1"/>
      <c r="T57" s="1"/>
      <c r="U57" s="1"/>
      <c r="V57" s="1"/>
      <c r="W57" s="1"/>
      <c r="X57" s="1"/>
      <c r="Y57" s="1"/>
      <c r="Z57" s="1"/>
    </row>
    <row r="58" spans="1:26" ht="15.75" customHeight="1">
      <c r="A58" s="168" t="s">
        <v>73</v>
      </c>
      <c r="B58" s="7" t="s">
        <v>63</v>
      </c>
      <c r="C58" s="38" t="s">
        <v>50</v>
      </c>
      <c r="D58" s="16" t="s">
        <v>65</v>
      </c>
      <c r="E58" s="17" t="s">
        <v>66</v>
      </c>
      <c r="F58" s="174" t="s">
        <v>53</v>
      </c>
      <c r="G58" s="174" t="s">
        <v>13</v>
      </c>
      <c r="H58" s="1"/>
      <c r="I58" s="1"/>
      <c r="J58" s="1"/>
      <c r="K58" s="1"/>
      <c r="L58" s="1"/>
      <c r="M58" s="1"/>
      <c r="N58" s="1"/>
      <c r="O58" s="1"/>
      <c r="P58" s="1"/>
      <c r="Q58" s="1"/>
      <c r="R58" s="1"/>
      <c r="S58" s="1"/>
      <c r="T58" s="1"/>
      <c r="U58" s="1"/>
      <c r="V58" s="1"/>
      <c r="W58" s="1"/>
      <c r="X58" s="1"/>
      <c r="Y58" s="1"/>
      <c r="Z58" s="1"/>
    </row>
    <row r="59" spans="1:26" ht="15.75" customHeight="1">
      <c r="A59" s="169"/>
      <c r="B59" s="10"/>
      <c r="C59" s="1"/>
      <c r="D59" s="39" t="s">
        <v>67</v>
      </c>
      <c r="E59" s="36" t="s">
        <v>66</v>
      </c>
      <c r="F59" s="169"/>
      <c r="G59" s="169"/>
      <c r="H59" s="1"/>
      <c r="I59" s="1"/>
      <c r="J59" s="1"/>
      <c r="K59" s="1"/>
      <c r="L59" s="1"/>
      <c r="M59" s="1"/>
      <c r="N59" s="1"/>
      <c r="O59" s="1"/>
      <c r="P59" s="1"/>
      <c r="Q59" s="1"/>
      <c r="R59" s="1"/>
      <c r="S59" s="1"/>
      <c r="T59" s="1"/>
      <c r="U59" s="1"/>
      <c r="V59" s="1"/>
      <c r="W59" s="1"/>
      <c r="X59" s="1"/>
      <c r="Y59" s="1"/>
      <c r="Z59" s="1"/>
    </row>
    <row r="60" spans="1:26" ht="15.75" customHeight="1">
      <c r="A60" s="169"/>
      <c r="B60" s="10"/>
      <c r="C60" s="1"/>
      <c r="D60" s="39" t="s">
        <v>68</v>
      </c>
      <c r="E60" s="36" t="s">
        <v>66</v>
      </c>
      <c r="F60" s="169"/>
      <c r="G60" s="169"/>
      <c r="H60" s="1"/>
      <c r="I60" s="1"/>
      <c r="J60" s="1"/>
      <c r="K60" s="1"/>
      <c r="L60" s="1"/>
      <c r="M60" s="1"/>
      <c r="N60" s="1"/>
      <c r="O60" s="1"/>
      <c r="P60" s="1"/>
      <c r="Q60" s="1"/>
      <c r="R60" s="1"/>
      <c r="S60" s="1"/>
      <c r="T60" s="1"/>
      <c r="U60" s="1"/>
      <c r="V60" s="1"/>
      <c r="W60" s="1"/>
      <c r="X60" s="1"/>
      <c r="Y60" s="1"/>
      <c r="Z60" s="1"/>
    </row>
    <row r="61" spans="1:26" ht="15.75" customHeight="1">
      <c r="A61" s="169"/>
      <c r="B61" s="10"/>
      <c r="C61" s="1"/>
      <c r="D61" s="39" t="s">
        <v>69</v>
      </c>
      <c r="E61" s="36" t="s">
        <v>66</v>
      </c>
      <c r="F61" s="169"/>
      <c r="G61" s="169"/>
      <c r="H61" s="1"/>
      <c r="I61" s="1"/>
      <c r="J61" s="1"/>
      <c r="K61" s="1"/>
      <c r="L61" s="1"/>
      <c r="M61" s="1"/>
      <c r="N61" s="1"/>
      <c r="O61" s="1"/>
      <c r="P61" s="1"/>
      <c r="Q61" s="1"/>
      <c r="R61" s="1"/>
      <c r="S61" s="1"/>
      <c r="T61" s="1"/>
      <c r="U61" s="1"/>
      <c r="V61" s="1"/>
      <c r="W61" s="1"/>
      <c r="X61" s="1"/>
      <c r="Y61" s="1"/>
      <c r="Z61" s="1"/>
    </row>
    <row r="62" spans="1:26" ht="15.75" customHeight="1">
      <c r="A62" s="169"/>
      <c r="B62" s="10"/>
      <c r="C62" s="1"/>
      <c r="D62" s="39" t="s">
        <v>70</v>
      </c>
      <c r="E62" s="36" t="s">
        <v>66</v>
      </c>
      <c r="F62" s="169"/>
      <c r="G62" s="169"/>
      <c r="H62" s="1"/>
      <c r="I62" s="1"/>
      <c r="J62" s="1"/>
      <c r="K62" s="1"/>
      <c r="L62" s="1"/>
      <c r="M62" s="1"/>
      <c r="N62" s="1"/>
      <c r="O62" s="1"/>
      <c r="P62" s="1"/>
      <c r="Q62" s="1"/>
      <c r="R62" s="1"/>
      <c r="S62" s="1"/>
      <c r="T62" s="1"/>
      <c r="U62" s="1"/>
      <c r="V62" s="1"/>
      <c r="W62" s="1"/>
      <c r="X62" s="1"/>
      <c r="Y62" s="1"/>
      <c r="Z62" s="1"/>
    </row>
    <row r="63" spans="1:26" ht="15.75" customHeight="1">
      <c r="A63" s="169"/>
      <c r="B63" s="10"/>
      <c r="C63" s="1"/>
      <c r="D63" s="39" t="s">
        <v>71</v>
      </c>
      <c r="E63" s="36" t="s">
        <v>66</v>
      </c>
      <c r="F63" s="169"/>
      <c r="G63" s="169"/>
      <c r="H63" s="1"/>
      <c r="I63" s="1"/>
      <c r="J63" s="1"/>
      <c r="K63" s="1"/>
      <c r="L63" s="1"/>
      <c r="M63" s="1"/>
      <c r="N63" s="1"/>
      <c r="O63" s="1"/>
      <c r="P63" s="1"/>
      <c r="Q63" s="1"/>
      <c r="R63" s="1"/>
      <c r="S63" s="1"/>
      <c r="T63" s="1"/>
      <c r="U63" s="1"/>
      <c r="V63" s="1"/>
      <c r="W63" s="1"/>
      <c r="X63" s="1"/>
      <c r="Y63" s="1"/>
      <c r="Z63" s="1"/>
    </row>
    <row r="64" spans="1:26" ht="15.75" customHeight="1">
      <c r="A64" s="170"/>
      <c r="B64" s="13"/>
      <c r="C64" s="14"/>
      <c r="D64" s="18" t="s">
        <v>72</v>
      </c>
      <c r="E64" s="36" t="s">
        <v>66</v>
      </c>
      <c r="F64" s="170"/>
      <c r="G64" s="170"/>
      <c r="H64" s="1"/>
      <c r="I64" s="1"/>
      <c r="J64" s="1"/>
      <c r="K64" s="1"/>
      <c r="L64" s="1"/>
      <c r="M64" s="1"/>
      <c r="N64" s="1"/>
      <c r="O64" s="1"/>
      <c r="P64" s="1"/>
      <c r="Q64" s="1"/>
      <c r="R64" s="1"/>
      <c r="S64" s="1"/>
      <c r="T64" s="1"/>
      <c r="U64" s="1"/>
      <c r="V64" s="1"/>
      <c r="W64" s="1"/>
      <c r="X64" s="1"/>
      <c r="Y64" s="1"/>
      <c r="Z64" s="1"/>
    </row>
    <row r="65" spans="1:26" ht="15.75" customHeight="1">
      <c r="A65" s="168" t="s">
        <v>62</v>
      </c>
      <c r="B65" s="7" t="s">
        <v>63</v>
      </c>
      <c r="C65" s="7" t="s">
        <v>64</v>
      </c>
      <c r="D65" s="16" t="s">
        <v>74</v>
      </c>
      <c r="E65" s="17" t="s">
        <v>581</v>
      </c>
      <c r="F65" s="174" t="s">
        <v>53</v>
      </c>
      <c r="G65" s="174" t="s">
        <v>13</v>
      </c>
      <c r="H65" s="1"/>
      <c r="I65" s="1"/>
      <c r="J65" s="1"/>
      <c r="K65" s="1"/>
      <c r="L65" s="1"/>
      <c r="M65" s="1"/>
      <c r="N65" s="1"/>
      <c r="O65" s="1"/>
      <c r="P65" s="1"/>
      <c r="Q65" s="1"/>
      <c r="R65" s="1"/>
      <c r="S65" s="1"/>
      <c r="T65" s="1"/>
      <c r="U65" s="1"/>
      <c r="V65" s="1"/>
      <c r="W65" s="1"/>
      <c r="X65" s="1"/>
      <c r="Y65" s="1"/>
      <c r="Z65" s="1"/>
    </row>
    <row r="66" spans="1:26" ht="15.75" customHeight="1">
      <c r="A66" s="169"/>
      <c r="B66" s="10"/>
      <c r="C66" s="10"/>
      <c r="D66" s="39" t="s">
        <v>75</v>
      </c>
      <c r="E66" s="17" t="s">
        <v>581</v>
      </c>
      <c r="F66" s="169"/>
      <c r="G66" s="169"/>
      <c r="H66" s="1"/>
      <c r="I66" s="1"/>
      <c r="J66" s="1"/>
      <c r="K66" s="1"/>
      <c r="L66" s="1"/>
      <c r="M66" s="1"/>
      <c r="N66" s="1"/>
      <c r="O66" s="1"/>
      <c r="P66" s="1"/>
      <c r="Q66" s="1"/>
      <c r="R66" s="1"/>
      <c r="S66" s="1"/>
      <c r="T66" s="1"/>
      <c r="U66" s="1"/>
      <c r="V66" s="1"/>
      <c r="W66" s="1"/>
      <c r="X66" s="1"/>
      <c r="Y66" s="1"/>
      <c r="Z66" s="1"/>
    </row>
    <row r="67" spans="1:26" ht="15.75" customHeight="1">
      <c r="A67" s="169"/>
      <c r="B67" s="10"/>
      <c r="C67" s="10"/>
      <c r="D67" s="39" t="s">
        <v>76</v>
      </c>
      <c r="E67" s="17" t="s">
        <v>581</v>
      </c>
      <c r="F67" s="169"/>
      <c r="G67" s="169"/>
      <c r="H67" s="1"/>
      <c r="I67" s="1"/>
      <c r="J67" s="1"/>
      <c r="K67" s="1"/>
      <c r="L67" s="1"/>
      <c r="M67" s="1"/>
      <c r="N67" s="1"/>
      <c r="O67" s="1"/>
      <c r="P67" s="1"/>
      <c r="Q67" s="1"/>
      <c r="R67" s="1"/>
      <c r="S67" s="1"/>
      <c r="T67" s="1"/>
      <c r="U67" s="1"/>
      <c r="V67" s="1"/>
      <c r="W67" s="1"/>
      <c r="X67" s="1"/>
      <c r="Y67" s="1"/>
      <c r="Z67" s="1"/>
    </row>
    <row r="68" spans="1:26" ht="15.75" customHeight="1">
      <c r="A68" s="169"/>
      <c r="B68" s="10"/>
      <c r="C68" s="10"/>
      <c r="D68" s="39" t="s">
        <v>77</v>
      </c>
      <c r="E68" s="17" t="s">
        <v>581</v>
      </c>
      <c r="F68" s="169"/>
      <c r="G68" s="169"/>
      <c r="H68" s="1"/>
      <c r="I68" s="1"/>
      <c r="J68" s="1"/>
      <c r="K68" s="1"/>
      <c r="L68" s="1"/>
      <c r="M68" s="1"/>
      <c r="N68" s="1"/>
      <c r="O68" s="1"/>
      <c r="P68" s="1"/>
      <c r="Q68" s="1"/>
      <c r="R68" s="1"/>
      <c r="S68" s="1"/>
      <c r="T68" s="1"/>
      <c r="U68" s="1"/>
      <c r="V68" s="1"/>
      <c r="W68" s="1"/>
      <c r="X68" s="1"/>
      <c r="Y68" s="1"/>
      <c r="Z68" s="1"/>
    </row>
    <row r="69" spans="1:26" ht="15.75" customHeight="1">
      <c r="A69" s="169"/>
      <c r="B69" s="10"/>
      <c r="C69" s="10"/>
      <c r="D69" s="39" t="s">
        <v>78</v>
      </c>
      <c r="E69" s="17" t="s">
        <v>581</v>
      </c>
      <c r="F69" s="169"/>
      <c r="G69" s="169"/>
      <c r="H69" s="1"/>
      <c r="I69" s="1"/>
      <c r="J69" s="1"/>
      <c r="K69" s="1"/>
      <c r="L69" s="1"/>
      <c r="M69" s="1"/>
      <c r="N69" s="1"/>
      <c r="O69" s="1"/>
      <c r="P69" s="1"/>
      <c r="Q69" s="1"/>
      <c r="R69" s="1"/>
      <c r="S69" s="1"/>
      <c r="T69" s="1"/>
      <c r="U69" s="1"/>
      <c r="V69" s="1"/>
      <c r="W69" s="1"/>
      <c r="X69" s="1"/>
      <c r="Y69" s="1"/>
      <c r="Z69" s="1"/>
    </row>
    <row r="70" spans="1:26" ht="15.75" customHeight="1">
      <c r="A70" s="169"/>
      <c r="B70" s="10"/>
      <c r="C70" s="10"/>
      <c r="D70" s="39" t="s">
        <v>79</v>
      </c>
      <c r="E70" s="17" t="s">
        <v>581</v>
      </c>
      <c r="F70" s="169"/>
      <c r="G70" s="169"/>
      <c r="H70" s="1"/>
      <c r="I70" s="1"/>
      <c r="J70" s="1"/>
      <c r="K70" s="1"/>
      <c r="L70" s="1"/>
      <c r="M70" s="1"/>
      <c r="N70" s="1"/>
      <c r="O70" s="1"/>
      <c r="P70" s="1"/>
      <c r="Q70" s="1"/>
      <c r="R70" s="1"/>
      <c r="S70" s="1"/>
      <c r="T70" s="1"/>
      <c r="U70" s="1"/>
      <c r="V70" s="1"/>
      <c r="W70" s="1"/>
      <c r="X70" s="1"/>
      <c r="Y70" s="1"/>
      <c r="Z70" s="1"/>
    </row>
    <row r="71" spans="1:26" ht="15.75" customHeight="1">
      <c r="A71" s="170"/>
      <c r="B71" s="13"/>
      <c r="C71" s="13"/>
      <c r="D71" s="18" t="s">
        <v>72</v>
      </c>
      <c r="E71" s="17" t="s">
        <v>581</v>
      </c>
      <c r="F71" s="170"/>
      <c r="G71" s="170"/>
      <c r="H71" s="1"/>
      <c r="I71" s="1"/>
      <c r="J71" s="1"/>
      <c r="K71" s="1"/>
      <c r="L71" s="1"/>
      <c r="M71" s="1"/>
      <c r="N71" s="1"/>
      <c r="O71" s="1"/>
      <c r="P71" s="1"/>
      <c r="Q71" s="1"/>
      <c r="R71" s="1"/>
      <c r="S71" s="1"/>
      <c r="T71" s="1"/>
      <c r="U71" s="1"/>
      <c r="V71" s="1"/>
      <c r="W71" s="1"/>
      <c r="X71" s="1"/>
      <c r="Y71" s="1"/>
      <c r="Z71" s="1"/>
    </row>
    <row r="72" spans="1:26" ht="15.75" customHeight="1">
      <c r="A72" s="168" t="s">
        <v>73</v>
      </c>
      <c r="B72" s="7" t="s">
        <v>63</v>
      </c>
      <c r="C72" s="7" t="s">
        <v>50</v>
      </c>
      <c r="D72" s="16" t="s">
        <v>74</v>
      </c>
      <c r="E72" s="17" t="s">
        <v>581</v>
      </c>
      <c r="F72" s="174" t="s">
        <v>53</v>
      </c>
      <c r="G72" s="174" t="s">
        <v>13</v>
      </c>
      <c r="H72" s="1"/>
      <c r="I72" s="1"/>
      <c r="J72" s="1"/>
      <c r="K72" s="1"/>
      <c r="L72" s="1"/>
      <c r="M72" s="1"/>
      <c r="N72" s="1"/>
      <c r="O72" s="1"/>
      <c r="P72" s="1"/>
      <c r="Q72" s="1"/>
      <c r="R72" s="1"/>
      <c r="S72" s="1"/>
      <c r="T72" s="1"/>
      <c r="U72" s="1"/>
      <c r="V72" s="1"/>
      <c r="W72" s="1"/>
      <c r="X72" s="1"/>
      <c r="Y72" s="1"/>
      <c r="Z72" s="1"/>
    </row>
    <row r="73" spans="1:26" ht="15.75" customHeight="1">
      <c r="A73" s="169"/>
      <c r="B73" s="10"/>
      <c r="C73" s="10"/>
      <c r="D73" s="39" t="s">
        <v>75</v>
      </c>
      <c r="E73" s="17" t="s">
        <v>581</v>
      </c>
      <c r="F73" s="169"/>
      <c r="G73" s="169"/>
      <c r="H73" s="1"/>
      <c r="I73" s="1"/>
      <c r="J73" s="1"/>
      <c r="K73" s="1"/>
      <c r="L73" s="1"/>
      <c r="M73" s="1"/>
      <c r="N73" s="1"/>
      <c r="O73" s="1"/>
      <c r="P73" s="1"/>
      <c r="Q73" s="1"/>
      <c r="R73" s="1"/>
      <c r="S73" s="1"/>
      <c r="T73" s="1"/>
      <c r="U73" s="1"/>
      <c r="V73" s="1"/>
      <c r="W73" s="1"/>
      <c r="X73" s="1"/>
      <c r="Y73" s="1"/>
      <c r="Z73" s="1"/>
    </row>
    <row r="74" spans="1:26" ht="15.75" customHeight="1">
      <c r="A74" s="169"/>
      <c r="B74" s="10"/>
      <c r="C74" s="10"/>
      <c r="D74" s="39" t="s">
        <v>76</v>
      </c>
      <c r="E74" s="17" t="s">
        <v>581</v>
      </c>
      <c r="F74" s="169"/>
      <c r="G74" s="169"/>
      <c r="H74" s="1"/>
      <c r="I74" s="1"/>
      <c r="J74" s="1"/>
      <c r="K74" s="1"/>
      <c r="L74" s="1"/>
      <c r="M74" s="1"/>
      <c r="N74" s="1"/>
      <c r="O74" s="1"/>
      <c r="P74" s="1"/>
      <c r="Q74" s="1"/>
      <c r="R74" s="1"/>
      <c r="S74" s="1"/>
      <c r="T74" s="1"/>
      <c r="U74" s="1"/>
      <c r="V74" s="1"/>
      <c r="W74" s="1"/>
      <c r="X74" s="1"/>
      <c r="Y74" s="1"/>
      <c r="Z74" s="1"/>
    </row>
    <row r="75" spans="1:26" ht="15.75" customHeight="1">
      <c r="A75" s="169"/>
      <c r="B75" s="10"/>
      <c r="C75" s="10"/>
      <c r="D75" s="39" t="s">
        <v>77</v>
      </c>
      <c r="E75" s="17" t="s">
        <v>581</v>
      </c>
      <c r="F75" s="169"/>
      <c r="G75" s="169"/>
      <c r="H75" s="1"/>
      <c r="I75" s="1"/>
      <c r="J75" s="1"/>
      <c r="K75" s="1"/>
      <c r="L75" s="1"/>
      <c r="M75" s="1"/>
      <c r="N75" s="1"/>
      <c r="O75" s="1"/>
      <c r="P75" s="1"/>
      <c r="Q75" s="1"/>
      <c r="R75" s="1"/>
      <c r="S75" s="1"/>
      <c r="T75" s="1"/>
      <c r="U75" s="1"/>
      <c r="V75" s="1"/>
      <c r="W75" s="1"/>
      <c r="X75" s="1"/>
      <c r="Y75" s="1"/>
      <c r="Z75" s="1"/>
    </row>
    <row r="76" spans="1:26" ht="15.75" customHeight="1">
      <c r="A76" s="169"/>
      <c r="B76" s="10"/>
      <c r="C76" s="10"/>
      <c r="D76" s="39" t="s">
        <v>78</v>
      </c>
      <c r="E76" s="17" t="s">
        <v>581</v>
      </c>
      <c r="F76" s="169"/>
      <c r="G76" s="169"/>
      <c r="H76" s="1"/>
      <c r="I76" s="1"/>
      <c r="J76" s="1"/>
      <c r="K76" s="1"/>
      <c r="L76" s="1"/>
      <c r="M76" s="1"/>
      <c r="N76" s="1"/>
      <c r="O76" s="1"/>
      <c r="P76" s="1"/>
      <c r="Q76" s="1"/>
      <c r="R76" s="1"/>
      <c r="S76" s="1"/>
      <c r="T76" s="1"/>
      <c r="U76" s="1"/>
      <c r="V76" s="1"/>
      <c r="W76" s="1"/>
      <c r="X76" s="1"/>
      <c r="Y76" s="1"/>
      <c r="Z76" s="1"/>
    </row>
    <row r="77" spans="1:26" ht="15.75" customHeight="1">
      <c r="A77" s="169"/>
      <c r="B77" s="10"/>
      <c r="C77" s="10"/>
      <c r="D77" s="39" t="s">
        <v>79</v>
      </c>
      <c r="E77" s="17" t="s">
        <v>581</v>
      </c>
      <c r="F77" s="169"/>
      <c r="G77" s="169"/>
      <c r="H77" s="1"/>
      <c r="I77" s="1"/>
      <c r="J77" s="1"/>
      <c r="K77" s="1"/>
      <c r="L77" s="1"/>
      <c r="M77" s="1"/>
      <c r="N77" s="1"/>
      <c r="O77" s="1"/>
      <c r="P77" s="1"/>
      <c r="Q77" s="1"/>
      <c r="R77" s="1"/>
      <c r="S77" s="1"/>
      <c r="T77" s="1"/>
      <c r="U77" s="1"/>
      <c r="V77" s="1"/>
      <c r="W77" s="1"/>
      <c r="X77" s="1"/>
      <c r="Y77" s="1"/>
      <c r="Z77" s="1"/>
    </row>
    <row r="78" spans="1:26" ht="15.75" customHeight="1">
      <c r="A78" s="170"/>
      <c r="B78" s="13"/>
      <c r="C78" s="13"/>
      <c r="D78" s="18" t="s">
        <v>72</v>
      </c>
      <c r="E78" s="17" t="s">
        <v>581</v>
      </c>
      <c r="F78" s="170"/>
      <c r="G78" s="170"/>
      <c r="H78" s="1"/>
      <c r="I78" s="1"/>
      <c r="J78" s="1"/>
      <c r="K78" s="1"/>
      <c r="L78" s="1"/>
      <c r="M78" s="1"/>
      <c r="N78" s="1"/>
      <c r="O78" s="1"/>
      <c r="P78" s="1"/>
      <c r="Q78" s="1"/>
      <c r="R78" s="1"/>
      <c r="S78" s="1"/>
      <c r="T78" s="1"/>
      <c r="U78" s="1"/>
      <c r="V78" s="1"/>
      <c r="W78" s="1"/>
      <c r="X78" s="1"/>
      <c r="Y78" s="1"/>
      <c r="Z78" s="1"/>
    </row>
    <row r="79" spans="1:26" ht="15.75" customHeight="1">
      <c r="A79" s="168" t="s">
        <v>80</v>
      </c>
      <c r="B79" s="7" t="s">
        <v>63</v>
      </c>
      <c r="C79" s="7" t="s">
        <v>50</v>
      </c>
      <c r="D79" s="35" t="s">
        <v>60</v>
      </c>
      <c r="E79" s="17" t="s">
        <v>581</v>
      </c>
      <c r="F79" s="174" t="s">
        <v>53</v>
      </c>
      <c r="G79" s="174" t="s">
        <v>13</v>
      </c>
      <c r="H79" s="1"/>
      <c r="I79" s="1"/>
      <c r="J79" s="1"/>
      <c r="K79" s="1"/>
      <c r="L79" s="1"/>
      <c r="M79" s="1"/>
      <c r="N79" s="1"/>
      <c r="O79" s="1"/>
      <c r="P79" s="1"/>
      <c r="Q79" s="1"/>
      <c r="R79" s="1"/>
      <c r="S79" s="1"/>
      <c r="T79" s="1"/>
      <c r="U79" s="1"/>
      <c r="V79" s="1"/>
      <c r="W79" s="1"/>
      <c r="X79" s="1"/>
      <c r="Y79" s="1"/>
      <c r="Z79" s="1"/>
    </row>
    <row r="80" spans="1:26" ht="15.75" customHeight="1">
      <c r="A80" s="169"/>
      <c r="B80" s="10"/>
      <c r="C80" s="10"/>
      <c r="D80" s="33" t="s">
        <v>61</v>
      </c>
      <c r="E80" s="17" t="s">
        <v>581</v>
      </c>
      <c r="F80" s="169"/>
      <c r="G80" s="169"/>
      <c r="H80" s="1"/>
      <c r="I80" s="1"/>
      <c r="J80" s="1"/>
      <c r="K80" s="1"/>
      <c r="L80" s="1"/>
      <c r="M80" s="1"/>
      <c r="N80" s="1"/>
      <c r="O80" s="1"/>
      <c r="P80" s="1"/>
      <c r="Q80" s="1"/>
      <c r="R80" s="1"/>
      <c r="S80" s="1"/>
      <c r="T80" s="1"/>
      <c r="U80" s="1"/>
      <c r="V80" s="1"/>
      <c r="W80" s="1"/>
      <c r="X80" s="1"/>
      <c r="Y80" s="1"/>
      <c r="Z80" s="1"/>
    </row>
    <row r="81" spans="1:26" ht="15.75" customHeight="1">
      <c r="A81" s="170"/>
      <c r="B81" s="13"/>
      <c r="C81" s="13"/>
      <c r="D81" s="34" t="s">
        <v>49</v>
      </c>
      <c r="E81" s="17" t="s">
        <v>581</v>
      </c>
      <c r="F81" s="170"/>
      <c r="G81" s="170"/>
      <c r="H81" s="1"/>
      <c r="I81" s="1"/>
      <c r="J81" s="1"/>
      <c r="K81" s="1"/>
      <c r="L81" s="1"/>
      <c r="M81" s="1"/>
      <c r="N81" s="1"/>
      <c r="O81" s="1"/>
      <c r="P81" s="1"/>
      <c r="Q81" s="1"/>
      <c r="R81" s="1"/>
      <c r="S81" s="1"/>
      <c r="T81" s="1"/>
      <c r="U81" s="1"/>
      <c r="V81" s="1"/>
      <c r="W81" s="1"/>
      <c r="X81" s="1"/>
      <c r="Y81" s="1"/>
      <c r="Z81" s="1"/>
    </row>
    <row r="82" spans="1:26" ht="18.75" customHeight="1">
      <c r="A82" s="40" t="s">
        <v>81</v>
      </c>
      <c r="B82" s="24" t="s">
        <v>82</v>
      </c>
      <c r="C82" s="24" t="s">
        <v>27</v>
      </c>
      <c r="D82" s="41" t="s">
        <v>83</v>
      </c>
      <c r="E82" s="42" t="s">
        <v>575</v>
      </c>
      <c r="F82" s="43" t="s">
        <v>84</v>
      </c>
      <c r="G82" s="174" t="s">
        <v>13</v>
      </c>
      <c r="H82" s="1"/>
      <c r="I82" s="1"/>
      <c r="J82" s="1"/>
      <c r="K82" s="1"/>
      <c r="L82" s="1"/>
      <c r="M82" s="1"/>
      <c r="N82" s="1"/>
      <c r="O82" s="1"/>
      <c r="P82" s="1"/>
      <c r="Q82" s="1"/>
      <c r="R82" s="1"/>
      <c r="S82" s="1"/>
      <c r="T82" s="1"/>
      <c r="U82" s="1"/>
      <c r="V82" s="1"/>
      <c r="W82" s="1"/>
      <c r="X82" s="1"/>
      <c r="Y82" s="1"/>
      <c r="Z82" s="1"/>
    </row>
    <row r="83" spans="1:26" ht="15.75" customHeight="1">
      <c r="A83" s="19" t="s">
        <v>85</v>
      </c>
      <c r="B83" s="19" t="s">
        <v>86</v>
      </c>
      <c r="C83" s="7" t="s">
        <v>31</v>
      </c>
      <c r="D83" s="29" t="s">
        <v>40</v>
      </c>
      <c r="E83" s="42" t="s">
        <v>87</v>
      </c>
      <c r="F83" s="191" t="s">
        <v>88</v>
      </c>
      <c r="G83" s="169"/>
      <c r="H83" s="1"/>
      <c r="I83" s="1"/>
      <c r="J83" s="1"/>
      <c r="K83" s="1"/>
      <c r="L83" s="1"/>
      <c r="M83" s="1"/>
      <c r="N83" s="1"/>
      <c r="O83" s="1"/>
      <c r="P83" s="1"/>
      <c r="Q83" s="1"/>
      <c r="R83" s="1"/>
      <c r="S83" s="1"/>
      <c r="T83" s="1"/>
      <c r="U83" s="1"/>
      <c r="V83" s="1"/>
      <c r="W83" s="1"/>
      <c r="X83" s="1"/>
      <c r="Y83" s="1"/>
      <c r="Z83" s="1"/>
    </row>
    <row r="84" spans="1:26" ht="15.75" customHeight="1">
      <c r="A84" s="22"/>
      <c r="B84" s="22"/>
      <c r="C84" s="13"/>
      <c r="D84" s="25" t="s">
        <v>41</v>
      </c>
      <c r="E84" s="42" t="s">
        <v>573</v>
      </c>
      <c r="F84" s="170"/>
      <c r="G84" s="170"/>
      <c r="H84" s="1"/>
      <c r="I84" s="1"/>
      <c r="J84" s="1"/>
      <c r="K84" s="1"/>
      <c r="L84" s="1"/>
      <c r="M84" s="1"/>
      <c r="N84" s="1"/>
      <c r="O84" s="1"/>
      <c r="P84" s="1"/>
      <c r="Q84" s="1"/>
      <c r="R84" s="1"/>
      <c r="S84" s="1"/>
      <c r="T84" s="1"/>
      <c r="U84" s="1"/>
      <c r="V84" s="1"/>
      <c r="W84" s="1"/>
      <c r="X84" s="1"/>
      <c r="Y84" s="1"/>
      <c r="Z84" s="1"/>
    </row>
    <row r="85" spans="1:26" ht="15" customHeight="1">
      <c r="A85" s="44" t="s">
        <v>89</v>
      </c>
      <c r="B85" s="7" t="s">
        <v>90</v>
      </c>
      <c r="C85" s="7" t="s">
        <v>91</v>
      </c>
      <c r="D85" s="39" t="s">
        <v>92</v>
      </c>
      <c r="E85" s="17" t="s">
        <v>570</v>
      </c>
      <c r="F85" s="174" t="s">
        <v>93</v>
      </c>
      <c r="G85" s="174" t="s">
        <v>13</v>
      </c>
      <c r="H85" s="1"/>
      <c r="I85" s="1"/>
      <c r="J85" s="1"/>
      <c r="K85" s="1"/>
      <c r="L85" s="1"/>
      <c r="M85" s="1"/>
      <c r="N85" s="1"/>
      <c r="O85" s="1"/>
      <c r="P85" s="1"/>
      <c r="Q85" s="1"/>
      <c r="R85" s="1"/>
      <c r="S85" s="1"/>
      <c r="T85" s="1"/>
      <c r="U85" s="1"/>
      <c r="V85" s="1"/>
      <c r="W85" s="1"/>
      <c r="X85" s="1"/>
      <c r="Y85" s="1"/>
      <c r="Z85" s="1"/>
    </row>
    <row r="86" spans="1:26" ht="15.75" customHeight="1">
      <c r="A86" s="45" t="s">
        <v>94</v>
      </c>
      <c r="B86" s="10"/>
      <c r="C86" s="10"/>
      <c r="D86" s="39" t="s">
        <v>95</v>
      </c>
      <c r="E86" s="17" t="s">
        <v>570</v>
      </c>
      <c r="F86" s="169"/>
      <c r="G86" s="169"/>
      <c r="H86" s="1"/>
      <c r="I86" s="1"/>
      <c r="J86" s="1"/>
      <c r="K86" s="1"/>
      <c r="L86" s="1"/>
      <c r="M86" s="1"/>
      <c r="N86" s="1"/>
      <c r="O86" s="1"/>
      <c r="P86" s="1"/>
      <c r="Q86" s="1"/>
      <c r="R86" s="1"/>
      <c r="S86" s="1"/>
      <c r="T86" s="1"/>
      <c r="U86" s="1"/>
      <c r="V86" s="1"/>
      <c r="W86" s="1"/>
      <c r="X86" s="1"/>
      <c r="Y86" s="1"/>
      <c r="Z86" s="1"/>
    </row>
    <row r="87" spans="1:26" ht="15.75" customHeight="1">
      <c r="A87" s="45"/>
      <c r="B87" s="10"/>
      <c r="C87" s="10"/>
      <c r="D87" s="18" t="s">
        <v>96</v>
      </c>
      <c r="E87" s="17" t="s">
        <v>570</v>
      </c>
      <c r="F87" s="170"/>
      <c r="G87" s="170"/>
      <c r="H87" s="1"/>
      <c r="I87" s="1"/>
      <c r="J87" s="1"/>
      <c r="K87" s="1"/>
      <c r="L87" s="1"/>
      <c r="M87" s="1"/>
      <c r="N87" s="1"/>
      <c r="O87" s="1"/>
      <c r="P87" s="1"/>
      <c r="Q87" s="1"/>
      <c r="R87" s="1"/>
      <c r="S87" s="1"/>
      <c r="T87" s="1"/>
      <c r="U87" s="1"/>
      <c r="V87" s="1"/>
      <c r="W87" s="1"/>
      <c r="X87" s="1"/>
      <c r="Y87" s="1"/>
      <c r="Z87" s="1"/>
    </row>
    <row r="88" spans="1:26" ht="16.5" customHeight="1">
      <c r="A88" s="168" t="s">
        <v>97</v>
      </c>
      <c r="B88" s="19" t="s">
        <v>98</v>
      </c>
      <c r="C88" s="174" t="s">
        <v>99</v>
      </c>
      <c r="D88" s="35" t="s">
        <v>40</v>
      </c>
      <c r="E88" s="17" t="s">
        <v>578</v>
      </c>
      <c r="F88" s="174" t="s">
        <v>100</v>
      </c>
      <c r="G88" s="174" t="s">
        <v>13</v>
      </c>
      <c r="H88" s="1"/>
      <c r="I88" s="1"/>
      <c r="J88" s="1"/>
      <c r="K88" s="1"/>
      <c r="L88" s="1"/>
      <c r="M88" s="1"/>
      <c r="N88" s="1"/>
      <c r="O88" s="1"/>
      <c r="P88" s="1"/>
      <c r="Q88" s="1"/>
      <c r="R88" s="1"/>
      <c r="S88" s="1"/>
      <c r="T88" s="1"/>
      <c r="U88" s="1"/>
      <c r="V88" s="1"/>
      <c r="W88" s="1"/>
      <c r="X88" s="1"/>
      <c r="Y88" s="1"/>
      <c r="Z88" s="1"/>
    </row>
    <row r="89" spans="1:26" ht="15.75" customHeight="1">
      <c r="A89" s="170"/>
      <c r="B89" s="22"/>
      <c r="C89" s="170"/>
      <c r="D89" s="34" t="s">
        <v>41</v>
      </c>
      <c r="E89" s="17" t="s">
        <v>578</v>
      </c>
      <c r="F89" s="170"/>
      <c r="G89" s="170"/>
      <c r="H89" s="1"/>
      <c r="I89" s="1"/>
      <c r="J89" s="1"/>
      <c r="K89" s="1"/>
      <c r="L89" s="1"/>
      <c r="M89" s="1"/>
      <c r="N89" s="1"/>
      <c r="O89" s="1"/>
      <c r="P89" s="1"/>
      <c r="Q89" s="1"/>
      <c r="R89" s="1"/>
      <c r="S89" s="1"/>
      <c r="T89" s="1"/>
      <c r="U89" s="1"/>
      <c r="V89" s="1"/>
      <c r="W89" s="1"/>
      <c r="X89" s="1"/>
      <c r="Y89" s="1"/>
      <c r="Z89" s="1"/>
    </row>
    <row r="90" spans="1:26" ht="15.75" customHeight="1">
      <c r="A90" s="168" t="s">
        <v>101</v>
      </c>
      <c r="B90" s="19" t="s">
        <v>102</v>
      </c>
      <c r="C90" s="174" t="s">
        <v>99</v>
      </c>
      <c r="D90" s="35" t="s">
        <v>40</v>
      </c>
      <c r="E90" s="17" t="s">
        <v>103</v>
      </c>
      <c r="F90" s="174" t="s">
        <v>100</v>
      </c>
      <c r="G90" s="174" t="s">
        <v>13</v>
      </c>
      <c r="H90" s="1"/>
      <c r="I90" s="1"/>
      <c r="J90" s="1"/>
      <c r="K90" s="1"/>
      <c r="L90" s="1"/>
      <c r="M90" s="1"/>
      <c r="N90" s="1"/>
      <c r="O90" s="1"/>
      <c r="P90" s="1"/>
      <c r="Q90" s="1"/>
      <c r="R90" s="1"/>
      <c r="S90" s="1"/>
      <c r="T90" s="1"/>
      <c r="U90" s="1"/>
      <c r="V90" s="1"/>
      <c r="W90" s="1"/>
      <c r="X90" s="1"/>
      <c r="Y90" s="1"/>
      <c r="Z90" s="1"/>
    </row>
    <row r="91" spans="1:26" ht="15.75" customHeight="1">
      <c r="A91" s="170"/>
      <c r="B91" s="22"/>
      <c r="C91" s="170"/>
      <c r="D91" s="34" t="s">
        <v>41</v>
      </c>
      <c r="E91" s="37" t="s">
        <v>103</v>
      </c>
      <c r="F91" s="170"/>
      <c r="G91" s="170"/>
      <c r="H91" s="1"/>
      <c r="I91" s="1"/>
      <c r="J91" s="1"/>
      <c r="K91" s="1"/>
      <c r="L91" s="1"/>
      <c r="M91" s="1"/>
      <c r="N91" s="1"/>
      <c r="O91" s="1"/>
      <c r="P91" s="1"/>
      <c r="Q91" s="1"/>
      <c r="R91" s="1"/>
      <c r="S91" s="1"/>
      <c r="T91" s="1"/>
      <c r="U91" s="1"/>
      <c r="V91" s="1"/>
      <c r="W91" s="1"/>
      <c r="X91" s="1"/>
      <c r="Y91" s="1"/>
      <c r="Z91" s="1"/>
    </row>
    <row r="92" spans="1:26" ht="15" customHeight="1">
      <c r="A92" s="168" t="s">
        <v>104</v>
      </c>
      <c r="B92" s="7" t="s">
        <v>105</v>
      </c>
      <c r="C92" s="7" t="s">
        <v>106</v>
      </c>
      <c r="D92" s="35" t="s">
        <v>107</v>
      </c>
      <c r="E92" s="17" t="s">
        <v>579</v>
      </c>
      <c r="F92" s="174" t="s">
        <v>108</v>
      </c>
      <c r="G92" s="174" t="s">
        <v>13</v>
      </c>
      <c r="H92" s="1"/>
      <c r="I92" s="1"/>
      <c r="J92" s="1"/>
      <c r="K92" s="1"/>
      <c r="L92" s="1"/>
      <c r="M92" s="1"/>
      <c r="N92" s="1"/>
      <c r="O92" s="1"/>
      <c r="P92" s="1"/>
      <c r="Q92" s="1"/>
      <c r="R92" s="1"/>
      <c r="S92" s="1"/>
      <c r="T92" s="1"/>
      <c r="U92" s="1"/>
      <c r="V92" s="1"/>
      <c r="W92" s="1"/>
      <c r="X92" s="1"/>
      <c r="Y92" s="1"/>
      <c r="Z92" s="1"/>
    </row>
    <row r="93" spans="1:26" ht="15.75" customHeight="1">
      <c r="A93" s="170"/>
      <c r="B93" s="10"/>
      <c r="C93" s="10"/>
      <c r="D93" s="14"/>
      <c r="E93" s="17"/>
      <c r="F93" s="170"/>
      <c r="G93" s="170"/>
      <c r="H93" s="1"/>
      <c r="I93" s="1"/>
      <c r="J93" s="1"/>
      <c r="K93" s="1"/>
      <c r="L93" s="1"/>
      <c r="M93" s="1"/>
      <c r="N93" s="1"/>
      <c r="O93" s="1"/>
      <c r="P93" s="1"/>
      <c r="Q93" s="1"/>
      <c r="R93" s="1"/>
      <c r="S93" s="1"/>
      <c r="T93" s="1"/>
      <c r="U93" s="1"/>
      <c r="V93" s="1"/>
      <c r="W93" s="1"/>
      <c r="X93" s="1"/>
      <c r="Y93" s="1"/>
      <c r="Z93" s="1"/>
    </row>
    <row r="94" spans="1:26" ht="15" customHeight="1">
      <c r="A94" s="168" t="s">
        <v>109</v>
      </c>
      <c r="B94" s="191" t="s">
        <v>110</v>
      </c>
      <c r="C94" s="7" t="s">
        <v>111</v>
      </c>
      <c r="D94" s="35" t="s">
        <v>112</v>
      </c>
      <c r="E94" s="17" t="s">
        <v>579</v>
      </c>
      <c r="F94" s="174" t="s">
        <v>108</v>
      </c>
      <c r="G94" s="174" t="s">
        <v>13</v>
      </c>
      <c r="H94" s="1"/>
      <c r="I94" s="1"/>
      <c r="J94" s="1"/>
      <c r="K94" s="1"/>
      <c r="L94" s="1"/>
      <c r="M94" s="1"/>
      <c r="N94" s="1"/>
      <c r="O94" s="1"/>
      <c r="P94" s="1"/>
      <c r="Q94" s="1"/>
      <c r="R94" s="1"/>
      <c r="S94" s="1"/>
      <c r="T94" s="1"/>
      <c r="U94" s="1"/>
      <c r="V94" s="1"/>
      <c r="W94" s="1"/>
      <c r="X94" s="1"/>
      <c r="Y94" s="1"/>
      <c r="Z94" s="1"/>
    </row>
    <row r="95" spans="1:26" ht="15.75" customHeight="1">
      <c r="A95" s="183"/>
      <c r="B95" s="183"/>
      <c r="C95" s="10"/>
      <c r="D95" s="33" t="s">
        <v>113</v>
      </c>
      <c r="E95" s="17" t="s">
        <v>579</v>
      </c>
      <c r="F95" s="169"/>
      <c r="G95" s="169"/>
      <c r="H95" s="1"/>
      <c r="I95" s="1"/>
      <c r="J95" s="1"/>
      <c r="K95" s="1"/>
      <c r="L95" s="1"/>
      <c r="M95" s="1"/>
      <c r="N95" s="1"/>
      <c r="O95" s="1"/>
      <c r="P95" s="1"/>
      <c r="Q95" s="1"/>
      <c r="R95" s="1"/>
      <c r="S95" s="1"/>
      <c r="T95" s="1"/>
      <c r="U95" s="1"/>
      <c r="V95" s="1"/>
      <c r="W95" s="1"/>
      <c r="X95" s="1"/>
      <c r="Y95" s="1"/>
      <c r="Z95" s="1"/>
    </row>
    <row r="96" spans="1:26" ht="15.75" customHeight="1">
      <c r="A96" s="21"/>
      <c r="B96" s="10"/>
      <c r="C96" s="10"/>
      <c r="D96" s="33" t="s">
        <v>114</v>
      </c>
      <c r="E96" s="17" t="s">
        <v>579</v>
      </c>
      <c r="F96" s="169"/>
      <c r="G96" s="169"/>
      <c r="H96" s="1"/>
      <c r="I96" s="1"/>
      <c r="J96" s="1"/>
      <c r="K96" s="1"/>
      <c r="L96" s="1"/>
      <c r="M96" s="1"/>
      <c r="N96" s="1"/>
      <c r="O96" s="1"/>
      <c r="P96" s="1"/>
      <c r="Q96" s="1"/>
      <c r="R96" s="1"/>
      <c r="S96" s="1"/>
      <c r="T96" s="1"/>
      <c r="U96" s="1"/>
      <c r="V96" s="1"/>
      <c r="W96" s="1"/>
      <c r="X96" s="1"/>
      <c r="Y96" s="1"/>
      <c r="Z96" s="1"/>
    </row>
    <row r="97" spans="1:26" ht="15.75" customHeight="1">
      <c r="A97" s="21"/>
      <c r="B97" s="10"/>
      <c r="C97" s="10"/>
      <c r="D97" s="33" t="s">
        <v>115</v>
      </c>
      <c r="E97" s="17" t="s">
        <v>579</v>
      </c>
      <c r="F97" s="169"/>
      <c r="G97" s="169"/>
      <c r="H97" s="1"/>
      <c r="I97" s="1"/>
      <c r="J97" s="1"/>
      <c r="K97" s="1"/>
      <c r="L97" s="1"/>
      <c r="M97" s="1"/>
      <c r="N97" s="1"/>
      <c r="O97" s="1"/>
      <c r="P97" s="1"/>
      <c r="Q97" s="1"/>
      <c r="R97" s="1"/>
      <c r="S97" s="1"/>
      <c r="T97" s="1"/>
      <c r="U97" s="1"/>
      <c r="V97" s="1"/>
      <c r="W97" s="1"/>
      <c r="X97" s="1"/>
      <c r="Y97" s="1"/>
      <c r="Z97" s="1"/>
    </row>
    <row r="98" spans="1:26" ht="15.75" customHeight="1">
      <c r="A98" s="21"/>
      <c r="B98" s="10"/>
      <c r="C98" s="10"/>
      <c r="D98" s="33" t="s">
        <v>116</v>
      </c>
      <c r="E98" s="17" t="s">
        <v>579</v>
      </c>
      <c r="F98" s="169"/>
      <c r="G98" s="169"/>
      <c r="H98" s="1"/>
      <c r="I98" s="1"/>
      <c r="J98" s="1"/>
      <c r="K98" s="1"/>
      <c r="L98" s="1"/>
      <c r="M98" s="1"/>
      <c r="N98" s="1"/>
      <c r="O98" s="1"/>
      <c r="P98" s="1"/>
      <c r="Q98" s="1"/>
      <c r="R98" s="1"/>
      <c r="S98" s="1"/>
      <c r="T98" s="1"/>
      <c r="U98" s="1"/>
      <c r="V98" s="1"/>
      <c r="W98" s="1"/>
      <c r="X98" s="1"/>
      <c r="Y98" s="1"/>
      <c r="Z98" s="1"/>
    </row>
    <row r="99" spans="1:26" ht="15.75" customHeight="1">
      <c r="A99" s="21"/>
      <c r="B99" s="10"/>
      <c r="C99" s="10"/>
      <c r="D99" s="33" t="s">
        <v>117</v>
      </c>
      <c r="E99" s="17" t="s">
        <v>579</v>
      </c>
      <c r="F99" s="169"/>
      <c r="G99" s="169"/>
      <c r="H99" s="1"/>
      <c r="I99" s="1"/>
      <c r="J99" s="1"/>
      <c r="K99" s="1"/>
      <c r="L99" s="1"/>
      <c r="M99" s="1"/>
      <c r="N99" s="1"/>
      <c r="O99" s="1"/>
      <c r="P99" s="1"/>
      <c r="Q99" s="1"/>
      <c r="R99" s="1"/>
      <c r="S99" s="1"/>
      <c r="T99" s="1"/>
      <c r="U99" s="1"/>
      <c r="V99" s="1"/>
      <c r="W99" s="1"/>
      <c r="X99" s="1"/>
      <c r="Y99" s="1"/>
      <c r="Z99" s="1"/>
    </row>
    <row r="100" spans="1:26" ht="15.75" customHeight="1">
      <c r="A100" s="22"/>
      <c r="B100" s="13"/>
      <c r="C100" s="13"/>
      <c r="D100" s="34" t="s">
        <v>118</v>
      </c>
      <c r="E100" s="17" t="s">
        <v>579</v>
      </c>
      <c r="F100" s="170"/>
      <c r="G100" s="170"/>
      <c r="H100" s="1"/>
      <c r="I100" s="1"/>
      <c r="J100" s="1"/>
      <c r="K100" s="1"/>
      <c r="L100" s="1"/>
      <c r="M100" s="1"/>
      <c r="N100" s="1"/>
      <c r="O100" s="1"/>
      <c r="P100" s="1"/>
      <c r="Q100" s="1"/>
      <c r="R100" s="1"/>
      <c r="S100" s="1"/>
      <c r="T100" s="1"/>
      <c r="U100" s="1"/>
      <c r="V100" s="1"/>
      <c r="W100" s="1"/>
      <c r="X100" s="1"/>
      <c r="Y100" s="1"/>
      <c r="Z100" s="1"/>
    </row>
    <row r="101" spans="1:26" ht="15.75" customHeight="1">
      <c r="A101" s="184" t="s">
        <v>119</v>
      </c>
      <c r="B101" s="7" t="s">
        <v>120</v>
      </c>
      <c r="C101" s="7" t="s">
        <v>121</v>
      </c>
      <c r="D101" s="35" t="s">
        <v>40</v>
      </c>
      <c r="E101" s="17" t="s">
        <v>574</v>
      </c>
      <c r="F101" s="174" t="s">
        <v>122</v>
      </c>
      <c r="G101" s="174" t="s">
        <v>13</v>
      </c>
      <c r="H101" s="1"/>
      <c r="I101" s="1"/>
      <c r="J101" s="1"/>
      <c r="K101" s="1"/>
      <c r="L101" s="1"/>
      <c r="M101" s="1"/>
      <c r="N101" s="1"/>
      <c r="O101" s="1"/>
      <c r="P101" s="1"/>
      <c r="Q101" s="1"/>
      <c r="R101" s="1"/>
      <c r="S101" s="1"/>
      <c r="T101" s="1"/>
      <c r="U101" s="1"/>
      <c r="V101" s="1"/>
      <c r="W101" s="1"/>
      <c r="X101" s="1"/>
      <c r="Y101" s="1"/>
      <c r="Z101" s="1"/>
    </row>
    <row r="102" spans="1:26" ht="15.75" customHeight="1">
      <c r="A102" s="177"/>
      <c r="B102" s="13"/>
      <c r="C102" s="13"/>
      <c r="D102" s="34" t="s">
        <v>41</v>
      </c>
      <c r="E102" s="17" t="s">
        <v>574</v>
      </c>
      <c r="F102" s="170"/>
      <c r="G102" s="170"/>
      <c r="H102" s="1"/>
      <c r="I102" s="1"/>
      <c r="J102" s="1"/>
      <c r="K102" s="1"/>
      <c r="L102" s="1"/>
      <c r="M102" s="1"/>
      <c r="N102" s="1"/>
      <c r="O102" s="1"/>
      <c r="P102" s="1"/>
      <c r="Q102" s="1"/>
      <c r="R102" s="1"/>
      <c r="S102" s="1"/>
      <c r="T102" s="1"/>
      <c r="U102" s="1"/>
      <c r="V102" s="1"/>
      <c r="W102" s="1"/>
      <c r="X102" s="1"/>
      <c r="Y102" s="1"/>
      <c r="Z102" s="1"/>
    </row>
    <row r="103" spans="1:26" ht="15.75" customHeight="1">
      <c r="A103" s="184" t="s">
        <v>123</v>
      </c>
      <c r="B103" s="7" t="s">
        <v>124</v>
      </c>
      <c r="C103" s="7" t="s">
        <v>121</v>
      </c>
      <c r="D103" s="35" t="s">
        <v>40</v>
      </c>
      <c r="E103" s="17" t="s">
        <v>574</v>
      </c>
      <c r="F103" s="174" t="s">
        <v>122</v>
      </c>
      <c r="G103" s="174" t="s">
        <v>13</v>
      </c>
      <c r="H103" s="1"/>
      <c r="I103" s="1"/>
      <c r="J103" s="1"/>
      <c r="K103" s="1"/>
      <c r="L103" s="1"/>
      <c r="M103" s="1"/>
      <c r="N103" s="1"/>
      <c r="O103" s="1"/>
      <c r="P103" s="1"/>
      <c r="Q103" s="1"/>
      <c r="R103" s="1"/>
      <c r="S103" s="1"/>
      <c r="T103" s="1"/>
      <c r="U103" s="1"/>
      <c r="V103" s="1"/>
      <c r="W103" s="1"/>
      <c r="X103" s="1"/>
      <c r="Y103" s="1"/>
      <c r="Z103" s="1"/>
    </row>
    <row r="104" spans="1:26" ht="15.75" customHeight="1">
      <c r="A104" s="177"/>
      <c r="B104" s="13"/>
      <c r="C104" s="13"/>
      <c r="D104" s="34" t="s">
        <v>41</v>
      </c>
      <c r="E104" s="17" t="s">
        <v>574</v>
      </c>
      <c r="F104" s="170"/>
      <c r="G104" s="170"/>
      <c r="H104" s="1"/>
      <c r="I104" s="1"/>
      <c r="J104" s="1"/>
      <c r="K104" s="1"/>
      <c r="L104" s="1"/>
      <c r="M104" s="1"/>
      <c r="N104" s="1"/>
      <c r="O104" s="1"/>
      <c r="P104" s="1"/>
      <c r="Q104" s="1"/>
      <c r="R104" s="1"/>
      <c r="S104" s="1"/>
      <c r="T104" s="1"/>
      <c r="U104" s="1"/>
      <c r="V104" s="1"/>
      <c r="W104" s="1"/>
      <c r="X104" s="1"/>
      <c r="Y104" s="1"/>
      <c r="Z104" s="1"/>
    </row>
    <row r="105" spans="1:26" ht="15.75" customHeight="1">
      <c r="A105" s="184" t="s">
        <v>125</v>
      </c>
      <c r="B105" s="7" t="s">
        <v>126</v>
      </c>
      <c r="C105" s="7" t="s">
        <v>121</v>
      </c>
      <c r="D105" s="35" t="s">
        <v>40</v>
      </c>
      <c r="E105" s="17" t="s">
        <v>574</v>
      </c>
      <c r="F105" s="174" t="s">
        <v>122</v>
      </c>
      <c r="G105" s="174" t="s">
        <v>13</v>
      </c>
      <c r="H105" s="1"/>
      <c r="I105" s="1"/>
      <c r="J105" s="1"/>
      <c r="K105" s="1"/>
      <c r="L105" s="1"/>
      <c r="M105" s="1"/>
      <c r="N105" s="1"/>
      <c r="O105" s="1"/>
      <c r="P105" s="1"/>
      <c r="Q105" s="1"/>
      <c r="R105" s="1"/>
      <c r="S105" s="1"/>
      <c r="T105" s="1"/>
      <c r="U105" s="1"/>
      <c r="V105" s="1"/>
      <c r="W105" s="1"/>
      <c r="X105" s="1"/>
      <c r="Y105" s="1"/>
      <c r="Z105" s="1"/>
    </row>
    <row r="106" spans="1:26" ht="15.75" customHeight="1">
      <c r="A106" s="177"/>
      <c r="B106" s="13"/>
      <c r="C106" s="13"/>
      <c r="D106" s="34" t="s">
        <v>41</v>
      </c>
      <c r="E106" s="17" t="s">
        <v>574</v>
      </c>
      <c r="F106" s="170"/>
      <c r="G106" s="170"/>
      <c r="H106" s="1"/>
      <c r="I106" s="1"/>
      <c r="J106" s="1"/>
      <c r="K106" s="1"/>
      <c r="L106" s="1"/>
      <c r="M106" s="1"/>
      <c r="N106" s="1"/>
      <c r="O106" s="1"/>
      <c r="P106" s="1"/>
      <c r="Q106" s="1"/>
      <c r="R106" s="1"/>
      <c r="S106" s="1"/>
      <c r="T106" s="1"/>
      <c r="U106" s="1"/>
      <c r="V106" s="1"/>
      <c r="W106" s="1"/>
      <c r="X106" s="1"/>
      <c r="Y106" s="1"/>
      <c r="Z106" s="1"/>
    </row>
    <row r="107" spans="1:26" ht="15.75" customHeight="1">
      <c r="A107" s="184" t="s">
        <v>127</v>
      </c>
      <c r="B107" s="7" t="s">
        <v>128</v>
      </c>
      <c r="C107" s="7" t="s">
        <v>121</v>
      </c>
      <c r="D107" s="35" t="s">
        <v>40</v>
      </c>
      <c r="E107" s="17" t="s">
        <v>574</v>
      </c>
      <c r="F107" s="174" t="s">
        <v>122</v>
      </c>
      <c r="G107" s="174" t="s">
        <v>13</v>
      </c>
      <c r="H107" s="1"/>
      <c r="I107" s="1"/>
      <c r="J107" s="1"/>
      <c r="K107" s="1"/>
      <c r="L107" s="1"/>
      <c r="M107" s="1"/>
      <c r="N107" s="1"/>
      <c r="O107" s="1"/>
      <c r="P107" s="1"/>
      <c r="Q107" s="1"/>
      <c r="R107" s="1"/>
      <c r="S107" s="1"/>
      <c r="T107" s="1"/>
      <c r="U107" s="1"/>
      <c r="V107" s="1"/>
      <c r="W107" s="1"/>
      <c r="X107" s="1"/>
      <c r="Y107" s="1"/>
      <c r="Z107" s="1"/>
    </row>
    <row r="108" spans="1:26" ht="15.75" customHeight="1">
      <c r="A108" s="177"/>
      <c r="B108" s="13"/>
      <c r="C108" s="13"/>
      <c r="D108" s="34" t="s">
        <v>41</v>
      </c>
      <c r="E108" s="17" t="s">
        <v>574</v>
      </c>
      <c r="F108" s="170"/>
      <c r="G108" s="170"/>
      <c r="H108" s="1"/>
      <c r="I108" s="1"/>
      <c r="J108" s="1"/>
      <c r="K108" s="1"/>
      <c r="L108" s="1"/>
      <c r="M108" s="1"/>
      <c r="N108" s="1"/>
      <c r="O108" s="1"/>
      <c r="P108" s="1"/>
      <c r="Q108" s="1"/>
      <c r="R108" s="1"/>
      <c r="S108" s="1"/>
      <c r="T108" s="1"/>
      <c r="U108" s="1"/>
      <c r="V108" s="1"/>
      <c r="W108" s="1"/>
      <c r="X108" s="1"/>
      <c r="Y108" s="1"/>
      <c r="Z108" s="1"/>
    </row>
    <row r="109" spans="1:26" ht="15.75" customHeight="1">
      <c r="A109" s="184" t="s">
        <v>129</v>
      </c>
      <c r="B109" s="7" t="s">
        <v>130</v>
      </c>
      <c r="C109" s="7" t="s">
        <v>131</v>
      </c>
      <c r="D109" s="35" t="s">
        <v>40</v>
      </c>
      <c r="E109" s="17" t="s">
        <v>573</v>
      </c>
      <c r="F109" s="174" t="s">
        <v>132</v>
      </c>
      <c r="G109" s="174" t="s">
        <v>13</v>
      </c>
      <c r="H109" s="1"/>
      <c r="I109" s="1"/>
      <c r="J109" s="1"/>
      <c r="K109" s="1"/>
      <c r="L109" s="1"/>
      <c r="M109" s="1"/>
      <c r="N109" s="1"/>
      <c r="O109" s="1"/>
      <c r="P109" s="1"/>
      <c r="Q109" s="1"/>
      <c r="R109" s="1"/>
      <c r="S109" s="1"/>
      <c r="T109" s="1"/>
      <c r="U109" s="1"/>
      <c r="V109" s="1"/>
      <c r="W109" s="1"/>
      <c r="X109" s="1"/>
      <c r="Y109" s="1"/>
      <c r="Z109" s="1"/>
    </row>
    <row r="110" spans="1:26" ht="15.75" customHeight="1">
      <c r="A110" s="177"/>
      <c r="B110" s="13"/>
      <c r="C110" s="13"/>
      <c r="D110" s="34" t="s">
        <v>41</v>
      </c>
      <c r="E110" s="17" t="s">
        <v>573</v>
      </c>
      <c r="F110" s="170"/>
      <c r="G110" s="170"/>
      <c r="H110" s="1"/>
      <c r="I110" s="1"/>
      <c r="J110" s="1"/>
      <c r="K110" s="1"/>
      <c r="L110" s="1"/>
      <c r="M110" s="1"/>
      <c r="N110" s="1"/>
      <c r="O110" s="1"/>
      <c r="P110" s="1"/>
      <c r="Q110" s="1"/>
      <c r="R110" s="1"/>
      <c r="S110" s="1"/>
      <c r="T110" s="1"/>
      <c r="U110" s="1"/>
      <c r="V110" s="1"/>
      <c r="W110" s="1"/>
      <c r="X110" s="1"/>
      <c r="Y110" s="1"/>
      <c r="Z110" s="1"/>
    </row>
    <row r="111" spans="1:26" ht="15.75" customHeight="1">
      <c r="A111" s="184" t="s">
        <v>133</v>
      </c>
      <c r="B111" s="7" t="s">
        <v>134</v>
      </c>
      <c r="C111" s="7" t="s">
        <v>131</v>
      </c>
      <c r="D111" s="35" t="s">
        <v>40</v>
      </c>
      <c r="E111" s="17" t="s">
        <v>573</v>
      </c>
      <c r="F111" s="174" t="s">
        <v>132</v>
      </c>
      <c r="G111" s="174" t="s">
        <v>13</v>
      </c>
      <c r="H111" s="1"/>
      <c r="I111" s="1"/>
      <c r="J111" s="1"/>
      <c r="K111" s="1"/>
      <c r="L111" s="1"/>
      <c r="M111" s="1"/>
      <c r="N111" s="1"/>
      <c r="O111" s="1"/>
      <c r="P111" s="1"/>
      <c r="Q111" s="1"/>
      <c r="R111" s="1"/>
      <c r="S111" s="1"/>
      <c r="T111" s="1"/>
      <c r="U111" s="1"/>
      <c r="V111" s="1"/>
      <c r="W111" s="1"/>
      <c r="X111" s="1"/>
      <c r="Y111" s="1"/>
      <c r="Z111" s="1"/>
    </row>
    <row r="112" spans="1:26" ht="15.75" customHeight="1">
      <c r="A112" s="177"/>
      <c r="B112" s="13"/>
      <c r="C112" s="13"/>
      <c r="D112" s="34" t="s">
        <v>41</v>
      </c>
      <c r="E112" s="17" t="s">
        <v>573</v>
      </c>
      <c r="F112" s="170"/>
      <c r="G112" s="170"/>
      <c r="H112" s="1"/>
      <c r="I112" s="1"/>
      <c r="J112" s="1"/>
      <c r="K112" s="1"/>
      <c r="L112" s="1"/>
      <c r="M112" s="1"/>
      <c r="N112" s="1"/>
      <c r="O112" s="1"/>
      <c r="P112" s="1"/>
      <c r="Q112" s="1"/>
      <c r="R112" s="1"/>
      <c r="S112" s="1"/>
      <c r="T112" s="1"/>
      <c r="U112" s="1"/>
      <c r="V112" s="1"/>
      <c r="W112" s="1"/>
      <c r="X112" s="1"/>
      <c r="Y112" s="1"/>
      <c r="Z112" s="1"/>
    </row>
    <row r="113" spans="1:26" ht="15.75" customHeight="1">
      <c r="A113" s="40" t="s">
        <v>135</v>
      </c>
      <c r="B113" s="24" t="s">
        <v>136</v>
      </c>
      <c r="C113" s="24" t="s">
        <v>121</v>
      </c>
      <c r="D113" s="41" t="s">
        <v>40</v>
      </c>
      <c r="E113" s="42" t="s">
        <v>137</v>
      </c>
      <c r="F113" s="46" t="s">
        <v>138</v>
      </c>
      <c r="G113" s="174" t="s">
        <v>13</v>
      </c>
      <c r="H113" s="1"/>
      <c r="I113" s="1"/>
      <c r="J113" s="1"/>
      <c r="K113" s="1"/>
      <c r="L113" s="1"/>
      <c r="M113" s="1"/>
      <c r="N113" s="1"/>
      <c r="O113" s="1"/>
      <c r="P113" s="1"/>
      <c r="Q113" s="1"/>
      <c r="R113" s="1"/>
      <c r="S113" s="1"/>
      <c r="T113" s="1"/>
      <c r="U113" s="1"/>
      <c r="V113" s="1"/>
      <c r="W113" s="1"/>
      <c r="X113" s="1"/>
      <c r="Y113" s="1"/>
      <c r="Z113" s="1"/>
    </row>
    <row r="114" spans="1:26" ht="30" customHeight="1">
      <c r="A114" s="47" t="s">
        <v>139</v>
      </c>
      <c r="B114" s="48" t="s">
        <v>140</v>
      </c>
      <c r="C114" s="49" t="s">
        <v>121</v>
      </c>
      <c r="D114" s="50" t="s">
        <v>40</v>
      </c>
      <c r="E114" s="17" t="s">
        <v>573</v>
      </c>
      <c r="F114" s="51" t="s">
        <v>141</v>
      </c>
      <c r="G114" s="170"/>
      <c r="H114" s="1"/>
      <c r="I114" s="1"/>
      <c r="J114" s="1"/>
      <c r="K114" s="1"/>
      <c r="L114" s="1"/>
      <c r="M114" s="1"/>
      <c r="N114" s="1"/>
      <c r="O114" s="1"/>
      <c r="P114" s="1"/>
      <c r="Q114" s="1"/>
      <c r="R114" s="1"/>
      <c r="S114" s="1"/>
      <c r="T114" s="1"/>
      <c r="U114" s="1"/>
      <c r="V114" s="1"/>
      <c r="W114" s="1"/>
      <c r="X114" s="1"/>
      <c r="Y114" s="1"/>
      <c r="Z114" s="1"/>
    </row>
    <row r="115" spans="1:26" ht="16.5" customHeight="1">
      <c r="A115" s="168" t="s">
        <v>142</v>
      </c>
      <c r="B115" s="7" t="s">
        <v>143</v>
      </c>
      <c r="C115" s="7" t="s">
        <v>144</v>
      </c>
      <c r="D115" s="35" t="s">
        <v>145</v>
      </c>
      <c r="E115" s="42" t="s">
        <v>573</v>
      </c>
      <c r="F115" s="52" t="s">
        <v>146</v>
      </c>
      <c r="G115" s="52" t="s">
        <v>13</v>
      </c>
      <c r="H115" s="1"/>
      <c r="I115" s="1"/>
      <c r="J115" s="1"/>
      <c r="K115" s="1"/>
      <c r="L115" s="1"/>
      <c r="M115" s="1"/>
      <c r="N115" s="1"/>
      <c r="O115" s="1"/>
      <c r="P115" s="1"/>
      <c r="Q115" s="1"/>
      <c r="R115" s="1"/>
      <c r="S115" s="1"/>
      <c r="T115" s="1"/>
      <c r="U115" s="1"/>
      <c r="V115" s="1"/>
      <c r="W115" s="1"/>
      <c r="X115" s="1"/>
      <c r="Y115" s="1"/>
      <c r="Z115" s="1"/>
    </row>
    <row r="116" spans="1:26" ht="15.75" customHeight="1">
      <c r="A116" s="169"/>
      <c r="B116" s="10"/>
      <c r="C116" s="10"/>
      <c r="D116" s="33" t="s">
        <v>147</v>
      </c>
      <c r="E116" s="42" t="s">
        <v>573</v>
      </c>
      <c r="F116" s="38"/>
      <c r="G116" s="38"/>
      <c r="H116" s="1"/>
      <c r="I116" s="1"/>
      <c r="J116" s="1"/>
      <c r="K116" s="1"/>
      <c r="L116" s="1"/>
      <c r="M116" s="1"/>
      <c r="N116" s="1"/>
      <c r="O116" s="1"/>
      <c r="P116" s="1"/>
      <c r="Q116" s="1"/>
      <c r="R116" s="1"/>
      <c r="S116" s="1"/>
      <c r="T116" s="1"/>
      <c r="U116" s="1"/>
      <c r="V116" s="1"/>
      <c r="W116" s="1"/>
      <c r="X116" s="1"/>
      <c r="Y116" s="1"/>
      <c r="Z116" s="1"/>
    </row>
    <row r="117" spans="1:26" ht="15.75" customHeight="1">
      <c r="A117" s="183"/>
      <c r="B117" s="10"/>
      <c r="C117" s="10"/>
      <c r="D117" s="33" t="s">
        <v>148</v>
      </c>
      <c r="E117" s="42" t="s">
        <v>573</v>
      </c>
      <c r="F117" s="38"/>
      <c r="G117" s="38"/>
      <c r="H117" s="1"/>
      <c r="I117" s="1"/>
      <c r="J117" s="1"/>
      <c r="K117" s="1"/>
      <c r="L117" s="1"/>
      <c r="M117" s="1"/>
      <c r="N117" s="1"/>
      <c r="O117" s="1"/>
      <c r="P117" s="1"/>
      <c r="Q117" s="1"/>
      <c r="R117" s="1"/>
      <c r="S117" s="1"/>
      <c r="T117" s="1"/>
      <c r="U117" s="1"/>
      <c r="V117" s="1"/>
      <c r="W117" s="1"/>
      <c r="X117" s="1"/>
      <c r="Y117" s="1"/>
      <c r="Z117" s="1"/>
    </row>
    <row r="118" spans="1:26" ht="15" customHeight="1">
      <c r="A118" s="168" t="s">
        <v>149</v>
      </c>
      <c r="B118" s="53" t="s">
        <v>150</v>
      </c>
      <c r="C118" s="54" t="s">
        <v>151</v>
      </c>
      <c r="D118" s="9" t="s">
        <v>152</v>
      </c>
      <c r="E118" s="55" t="s">
        <v>570</v>
      </c>
      <c r="F118" s="174" t="s">
        <v>153</v>
      </c>
      <c r="G118" s="174" t="s">
        <v>13</v>
      </c>
      <c r="H118" s="1"/>
      <c r="I118" s="1"/>
      <c r="J118" s="1"/>
      <c r="K118" s="1"/>
      <c r="L118" s="1"/>
      <c r="M118" s="1"/>
      <c r="N118" s="1"/>
      <c r="O118" s="1"/>
      <c r="P118" s="1"/>
      <c r="Q118" s="1"/>
      <c r="R118" s="1"/>
      <c r="S118" s="1"/>
      <c r="T118" s="1"/>
      <c r="U118" s="1"/>
      <c r="V118" s="1"/>
      <c r="W118" s="1"/>
      <c r="X118" s="1"/>
      <c r="Y118" s="1"/>
      <c r="Z118" s="1"/>
    </row>
    <row r="119" spans="1:26" ht="15.75" customHeight="1">
      <c r="A119" s="169"/>
      <c r="B119" s="10"/>
      <c r="C119" s="1"/>
      <c r="D119" s="11" t="s">
        <v>154</v>
      </c>
      <c r="E119" s="55" t="s">
        <v>570</v>
      </c>
      <c r="F119" s="169"/>
      <c r="G119" s="169"/>
      <c r="H119" s="1"/>
      <c r="I119" s="1"/>
      <c r="J119" s="1"/>
      <c r="K119" s="1"/>
      <c r="L119" s="1"/>
      <c r="M119" s="1"/>
      <c r="N119" s="1"/>
      <c r="O119" s="1"/>
      <c r="P119" s="1"/>
      <c r="Q119" s="1"/>
      <c r="R119" s="1"/>
      <c r="S119" s="1"/>
      <c r="T119" s="1"/>
      <c r="U119" s="1"/>
      <c r="V119" s="1"/>
      <c r="W119" s="1"/>
      <c r="X119" s="1"/>
      <c r="Y119" s="1"/>
      <c r="Z119" s="1"/>
    </row>
    <row r="120" spans="1:26" ht="15.75" customHeight="1">
      <c r="A120" s="169"/>
      <c r="B120" s="10"/>
      <c r="C120" s="1"/>
      <c r="D120" s="11" t="s">
        <v>155</v>
      </c>
      <c r="E120" s="55" t="s">
        <v>570</v>
      </c>
      <c r="F120" s="169"/>
      <c r="G120" s="169"/>
      <c r="H120" s="1"/>
      <c r="I120" s="1"/>
      <c r="J120" s="1"/>
      <c r="K120" s="1"/>
      <c r="L120" s="1"/>
      <c r="M120" s="1"/>
      <c r="N120" s="1"/>
      <c r="O120" s="1"/>
      <c r="P120" s="1"/>
      <c r="Q120" s="1"/>
      <c r="R120" s="1"/>
      <c r="S120" s="1"/>
      <c r="T120" s="1"/>
      <c r="U120" s="1"/>
      <c r="V120" s="1"/>
      <c r="W120" s="1"/>
      <c r="X120" s="1"/>
      <c r="Y120" s="1"/>
      <c r="Z120" s="1"/>
    </row>
    <row r="121" spans="1:26" ht="15.75" customHeight="1">
      <c r="A121" s="169"/>
      <c r="B121" s="10"/>
      <c r="C121" s="1"/>
      <c r="D121" s="11" t="s">
        <v>156</v>
      </c>
      <c r="E121" s="55" t="s">
        <v>570</v>
      </c>
      <c r="F121" s="169"/>
      <c r="G121" s="169"/>
      <c r="H121" s="1"/>
      <c r="I121" s="1"/>
      <c r="J121" s="1"/>
      <c r="K121" s="1"/>
      <c r="L121" s="1"/>
      <c r="M121" s="1"/>
      <c r="N121" s="1"/>
      <c r="O121" s="1"/>
      <c r="P121" s="1"/>
      <c r="Q121" s="1"/>
      <c r="R121" s="1"/>
      <c r="S121" s="1"/>
      <c r="T121" s="1"/>
      <c r="U121" s="1"/>
      <c r="V121" s="1"/>
      <c r="W121" s="1"/>
      <c r="X121" s="1"/>
      <c r="Y121" s="1"/>
      <c r="Z121" s="1"/>
    </row>
    <row r="122" spans="1:26" ht="15.75" customHeight="1">
      <c r="A122" s="169"/>
      <c r="B122" s="10"/>
      <c r="C122" s="1"/>
      <c r="D122" s="11" t="s">
        <v>157</v>
      </c>
      <c r="E122" s="55" t="s">
        <v>570</v>
      </c>
      <c r="F122" s="169"/>
      <c r="G122" s="169"/>
      <c r="H122" s="1"/>
      <c r="I122" s="1"/>
      <c r="J122" s="1"/>
      <c r="K122" s="1"/>
      <c r="L122" s="1"/>
      <c r="M122" s="1"/>
      <c r="N122" s="1"/>
      <c r="O122" s="1"/>
      <c r="P122" s="1"/>
      <c r="Q122" s="1"/>
      <c r="R122" s="1"/>
      <c r="S122" s="1"/>
      <c r="T122" s="1"/>
      <c r="U122" s="1"/>
      <c r="V122" s="1"/>
      <c r="W122" s="1"/>
      <c r="X122" s="1"/>
      <c r="Y122" s="1"/>
      <c r="Z122" s="1"/>
    </row>
    <row r="123" spans="1:26" ht="15.75" customHeight="1">
      <c r="A123" s="169"/>
      <c r="B123" s="10"/>
      <c r="C123" s="1"/>
      <c r="D123" s="11" t="s">
        <v>158</v>
      </c>
      <c r="E123" s="55" t="s">
        <v>570</v>
      </c>
      <c r="F123" s="169"/>
      <c r="G123" s="169"/>
      <c r="H123" s="1"/>
      <c r="I123" s="1"/>
      <c r="J123" s="1"/>
      <c r="K123" s="1"/>
      <c r="L123" s="1"/>
      <c r="M123" s="1"/>
      <c r="N123" s="1"/>
      <c r="O123" s="1"/>
      <c r="P123" s="1"/>
      <c r="Q123" s="1"/>
      <c r="R123" s="1"/>
      <c r="S123" s="1"/>
      <c r="T123" s="1"/>
      <c r="U123" s="1"/>
      <c r="V123" s="1"/>
      <c r="W123" s="1"/>
      <c r="X123" s="1"/>
      <c r="Y123" s="1"/>
      <c r="Z123" s="1"/>
    </row>
    <row r="124" spans="1:26" ht="15.75" customHeight="1">
      <c r="A124" s="169"/>
      <c r="B124" s="10"/>
      <c r="C124" s="1"/>
      <c r="D124" s="11" t="s">
        <v>159</v>
      </c>
      <c r="E124" s="55" t="s">
        <v>570</v>
      </c>
      <c r="F124" s="169"/>
      <c r="G124" s="169"/>
      <c r="H124" s="1"/>
      <c r="I124" s="1"/>
      <c r="J124" s="1"/>
      <c r="K124" s="1"/>
      <c r="L124" s="1"/>
      <c r="M124" s="1"/>
      <c r="N124" s="1"/>
      <c r="O124" s="1"/>
      <c r="P124" s="1"/>
      <c r="Q124" s="1"/>
      <c r="R124" s="1"/>
      <c r="S124" s="1"/>
      <c r="T124" s="1"/>
      <c r="U124" s="1"/>
      <c r="V124" s="1"/>
      <c r="W124" s="1"/>
      <c r="X124" s="1"/>
      <c r="Y124" s="1"/>
      <c r="Z124" s="1"/>
    </row>
    <row r="125" spans="1:26" ht="15.75" customHeight="1">
      <c r="A125" s="169"/>
      <c r="B125" s="10"/>
      <c r="C125" s="1"/>
      <c r="D125" s="11" t="s">
        <v>160</v>
      </c>
      <c r="E125" s="55" t="s">
        <v>570</v>
      </c>
      <c r="F125" s="169"/>
      <c r="G125" s="169"/>
      <c r="H125" s="1"/>
      <c r="I125" s="1"/>
      <c r="J125" s="1"/>
      <c r="K125" s="1"/>
      <c r="L125" s="1"/>
      <c r="M125" s="1"/>
      <c r="N125" s="1"/>
      <c r="O125" s="1"/>
      <c r="P125" s="1"/>
      <c r="Q125" s="1"/>
      <c r="R125" s="1"/>
      <c r="S125" s="1"/>
      <c r="T125" s="1"/>
      <c r="U125" s="1"/>
      <c r="V125" s="1"/>
      <c r="W125" s="1"/>
      <c r="X125" s="1"/>
      <c r="Y125" s="1"/>
      <c r="Z125" s="1"/>
    </row>
    <row r="126" spans="1:26" ht="15.75" customHeight="1">
      <c r="A126" s="183"/>
      <c r="B126" s="10"/>
      <c r="C126" s="1"/>
      <c r="D126" s="11" t="s">
        <v>49</v>
      </c>
      <c r="E126" s="55" t="s">
        <v>570</v>
      </c>
      <c r="F126" s="170"/>
      <c r="G126" s="170"/>
      <c r="H126" s="1"/>
      <c r="I126" s="1"/>
      <c r="J126" s="1"/>
      <c r="K126" s="1"/>
      <c r="L126" s="1"/>
      <c r="M126" s="1"/>
      <c r="N126" s="1"/>
      <c r="O126" s="1"/>
      <c r="P126" s="1"/>
      <c r="Q126" s="1"/>
      <c r="R126" s="1"/>
      <c r="S126" s="1"/>
      <c r="T126" s="1"/>
      <c r="U126" s="1"/>
      <c r="V126" s="1"/>
      <c r="W126" s="1"/>
      <c r="X126" s="1"/>
      <c r="Y126" s="1"/>
      <c r="Z126" s="1"/>
    </row>
    <row r="127" spans="1:26" ht="15.75" customHeight="1">
      <c r="A127" s="168" t="s">
        <v>161</v>
      </c>
      <c r="B127" s="7" t="s">
        <v>162</v>
      </c>
      <c r="C127" s="7" t="s">
        <v>163</v>
      </c>
      <c r="D127" s="16" t="s">
        <v>152</v>
      </c>
      <c r="E127" s="55" t="s">
        <v>570</v>
      </c>
      <c r="F127" s="52" t="s">
        <v>164</v>
      </c>
      <c r="G127" s="52" t="s">
        <v>13</v>
      </c>
      <c r="H127" s="1"/>
      <c r="I127" s="1"/>
      <c r="J127" s="1"/>
      <c r="K127" s="1"/>
      <c r="L127" s="1"/>
      <c r="M127" s="1"/>
      <c r="N127" s="1"/>
      <c r="O127" s="1"/>
      <c r="P127" s="1"/>
      <c r="Q127" s="1"/>
      <c r="R127" s="1"/>
      <c r="S127" s="1"/>
      <c r="T127" s="1"/>
      <c r="U127" s="1"/>
      <c r="V127" s="1"/>
      <c r="W127" s="1"/>
      <c r="X127" s="1"/>
      <c r="Y127" s="1"/>
      <c r="Z127" s="1"/>
    </row>
    <row r="128" spans="1:26" ht="15.75" customHeight="1">
      <c r="A128" s="169"/>
      <c r="B128" s="10"/>
      <c r="C128" s="10"/>
      <c r="D128" s="39" t="s">
        <v>165</v>
      </c>
      <c r="E128" s="55" t="s">
        <v>570</v>
      </c>
      <c r="F128" s="38"/>
      <c r="G128" s="38"/>
      <c r="H128" s="1"/>
      <c r="I128" s="1"/>
      <c r="J128" s="1"/>
      <c r="K128" s="1"/>
      <c r="L128" s="1"/>
      <c r="M128" s="1"/>
      <c r="N128" s="1"/>
      <c r="O128" s="1"/>
      <c r="P128" s="1"/>
      <c r="Q128" s="1"/>
      <c r="R128" s="1"/>
      <c r="S128" s="1"/>
      <c r="T128" s="1"/>
      <c r="U128" s="1"/>
      <c r="V128" s="1"/>
      <c r="W128" s="1"/>
      <c r="X128" s="1"/>
      <c r="Y128" s="1"/>
      <c r="Z128" s="1"/>
    </row>
    <row r="129" spans="1:26" ht="15.75" customHeight="1">
      <c r="A129" s="169"/>
      <c r="B129" s="10"/>
      <c r="C129" s="10"/>
      <c r="D129" s="39" t="s">
        <v>166</v>
      </c>
      <c r="E129" s="55" t="s">
        <v>570</v>
      </c>
      <c r="F129" s="38"/>
      <c r="G129" s="38"/>
      <c r="H129" s="1"/>
      <c r="I129" s="1"/>
      <c r="J129" s="1"/>
      <c r="K129" s="1"/>
      <c r="L129" s="1"/>
      <c r="M129" s="1"/>
      <c r="N129" s="1"/>
      <c r="O129" s="1"/>
      <c r="P129" s="1"/>
      <c r="Q129" s="1"/>
      <c r="R129" s="1"/>
      <c r="S129" s="1"/>
      <c r="T129" s="1"/>
      <c r="U129" s="1"/>
      <c r="V129" s="1"/>
      <c r="W129" s="1"/>
      <c r="X129" s="1"/>
      <c r="Y129" s="1"/>
      <c r="Z129" s="1"/>
    </row>
    <row r="130" spans="1:26" ht="15.75" customHeight="1">
      <c r="A130" s="169"/>
      <c r="B130" s="10"/>
      <c r="C130" s="10"/>
      <c r="D130" s="39" t="s">
        <v>167</v>
      </c>
      <c r="E130" s="55" t="s">
        <v>570</v>
      </c>
      <c r="F130" s="38"/>
      <c r="G130" s="38"/>
      <c r="H130" s="1"/>
      <c r="I130" s="1"/>
      <c r="J130" s="1"/>
      <c r="K130" s="1"/>
      <c r="L130" s="1"/>
      <c r="M130" s="1"/>
      <c r="N130" s="1"/>
      <c r="O130" s="1"/>
      <c r="P130" s="1"/>
      <c r="Q130" s="1"/>
      <c r="R130" s="1"/>
      <c r="S130" s="1"/>
      <c r="T130" s="1"/>
      <c r="U130" s="1"/>
      <c r="V130" s="1"/>
      <c r="W130" s="1"/>
      <c r="X130" s="1"/>
      <c r="Y130" s="1"/>
      <c r="Z130" s="1"/>
    </row>
    <row r="131" spans="1:26" ht="15.75" customHeight="1">
      <c r="A131" s="169"/>
      <c r="B131" s="10"/>
      <c r="C131" s="10"/>
      <c r="D131" s="39" t="s">
        <v>168</v>
      </c>
      <c r="E131" s="55" t="s">
        <v>570</v>
      </c>
      <c r="F131" s="38"/>
      <c r="G131" s="38"/>
      <c r="H131" s="1"/>
      <c r="I131" s="1"/>
      <c r="J131" s="1"/>
      <c r="K131" s="1"/>
      <c r="L131" s="1"/>
      <c r="M131" s="1"/>
      <c r="N131" s="1"/>
      <c r="O131" s="1"/>
      <c r="P131" s="1"/>
      <c r="Q131" s="1"/>
      <c r="R131" s="1"/>
      <c r="S131" s="1"/>
      <c r="T131" s="1"/>
      <c r="U131" s="1"/>
      <c r="V131" s="1"/>
      <c r="W131" s="1"/>
      <c r="X131" s="1"/>
      <c r="Y131" s="1"/>
      <c r="Z131" s="1"/>
    </row>
    <row r="132" spans="1:26" ht="15.75" customHeight="1">
      <c r="A132" s="169"/>
      <c r="B132" s="10"/>
      <c r="C132" s="10"/>
      <c r="D132" s="39" t="s">
        <v>169</v>
      </c>
      <c r="E132" s="55" t="s">
        <v>570</v>
      </c>
      <c r="F132" s="38"/>
      <c r="G132" s="38"/>
      <c r="H132" s="1"/>
      <c r="I132" s="1"/>
      <c r="J132" s="1"/>
      <c r="K132" s="1"/>
      <c r="L132" s="1"/>
      <c r="M132" s="1"/>
      <c r="N132" s="1"/>
      <c r="O132" s="1"/>
      <c r="P132" s="1"/>
      <c r="Q132" s="1"/>
      <c r="R132" s="1"/>
      <c r="S132" s="1"/>
      <c r="T132" s="1"/>
      <c r="U132" s="1"/>
      <c r="V132" s="1"/>
      <c r="W132" s="1"/>
      <c r="X132" s="1"/>
      <c r="Y132" s="1"/>
      <c r="Z132" s="1"/>
    </row>
    <row r="133" spans="1:26" ht="15.75" customHeight="1">
      <c r="A133" s="169"/>
      <c r="B133" s="10"/>
      <c r="C133" s="10"/>
      <c r="D133" s="39" t="s">
        <v>170</v>
      </c>
      <c r="E133" s="55" t="s">
        <v>570</v>
      </c>
      <c r="F133" s="38"/>
      <c r="G133" s="38"/>
      <c r="H133" s="1"/>
      <c r="I133" s="1"/>
      <c r="J133" s="1"/>
      <c r="K133" s="1"/>
      <c r="L133" s="1"/>
      <c r="M133" s="1"/>
      <c r="N133" s="1"/>
      <c r="O133" s="1"/>
      <c r="P133" s="1"/>
      <c r="Q133" s="1"/>
      <c r="R133" s="1"/>
      <c r="S133" s="1"/>
      <c r="T133" s="1"/>
      <c r="U133" s="1"/>
      <c r="V133" s="1"/>
      <c r="W133" s="1"/>
      <c r="X133" s="1"/>
      <c r="Y133" s="1"/>
      <c r="Z133" s="1"/>
    </row>
    <row r="134" spans="1:26" ht="15.75" customHeight="1">
      <c r="A134" s="169"/>
      <c r="B134" s="10"/>
      <c r="C134" s="10"/>
      <c r="D134" s="39" t="s">
        <v>171</v>
      </c>
      <c r="E134" s="55" t="s">
        <v>570</v>
      </c>
      <c r="F134" s="38"/>
      <c r="G134" s="38"/>
      <c r="H134" s="1"/>
      <c r="I134" s="1"/>
      <c r="J134" s="1"/>
      <c r="K134" s="1"/>
      <c r="L134" s="1"/>
      <c r="M134" s="1"/>
      <c r="N134" s="1"/>
      <c r="O134" s="1"/>
      <c r="P134" s="1"/>
      <c r="Q134" s="1"/>
      <c r="R134" s="1"/>
      <c r="S134" s="1"/>
      <c r="T134" s="1"/>
      <c r="U134" s="1"/>
      <c r="V134" s="1"/>
      <c r="W134" s="1"/>
      <c r="X134" s="1"/>
      <c r="Y134" s="1"/>
      <c r="Z134" s="1"/>
    </row>
    <row r="135" spans="1:26" ht="15.75" customHeight="1">
      <c r="A135" s="169"/>
      <c r="B135" s="10"/>
      <c r="C135" s="10"/>
      <c r="D135" s="39" t="s">
        <v>172</v>
      </c>
      <c r="E135" s="55" t="s">
        <v>570</v>
      </c>
      <c r="F135" s="38"/>
      <c r="G135" s="38"/>
      <c r="H135" s="1"/>
      <c r="I135" s="1"/>
      <c r="J135" s="1"/>
      <c r="K135" s="1"/>
      <c r="L135" s="1"/>
      <c r="M135" s="1"/>
      <c r="N135" s="1"/>
      <c r="O135" s="1"/>
      <c r="P135" s="1"/>
      <c r="Q135" s="1"/>
      <c r="R135" s="1"/>
      <c r="S135" s="1"/>
      <c r="T135" s="1"/>
      <c r="U135" s="1"/>
      <c r="V135" s="1"/>
      <c r="W135" s="1"/>
      <c r="X135" s="1"/>
      <c r="Y135" s="1"/>
      <c r="Z135" s="1"/>
    </row>
    <row r="136" spans="1:26" ht="15.75" customHeight="1">
      <c r="A136" s="170"/>
      <c r="B136" s="13"/>
      <c r="C136" s="13"/>
      <c r="D136" s="18" t="s">
        <v>173</v>
      </c>
      <c r="E136" s="55" t="s">
        <v>570</v>
      </c>
      <c r="F136" s="56"/>
      <c r="G136" s="56"/>
      <c r="H136" s="1"/>
      <c r="I136" s="1"/>
      <c r="J136" s="1"/>
      <c r="K136" s="1"/>
      <c r="L136" s="1"/>
      <c r="M136" s="1"/>
      <c r="N136" s="1"/>
      <c r="O136" s="1"/>
      <c r="P136" s="1"/>
      <c r="Q136" s="1"/>
      <c r="R136" s="1"/>
      <c r="S136" s="1"/>
      <c r="T136" s="1"/>
      <c r="U136" s="1"/>
      <c r="V136" s="1"/>
      <c r="W136" s="1"/>
      <c r="X136" s="1"/>
      <c r="Y136" s="1"/>
      <c r="Z136" s="1"/>
    </row>
    <row r="137" spans="1:26" ht="15.75" customHeight="1">
      <c r="A137" s="168" t="s">
        <v>174</v>
      </c>
      <c r="B137" s="7" t="s">
        <v>175</v>
      </c>
      <c r="C137" s="7" t="s">
        <v>163</v>
      </c>
      <c r="D137" s="16" t="s">
        <v>176</v>
      </c>
      <c r="E137" s="55" t="s">
        <v>11</v>
      </c>
      <c r="F137" s="52" t="s">
        <v>164</v>
      </c>
      <c r="G137" s="52" t="s">
        <v>13</v>
      </c>
      <c r="H137" s="1"/>
      <c r="I137" s="1"/>
      <c r="J137" s="1"/>
      <c r="K137" s="1"/>
      <c r="L137" s="1"/>
      <c r="M137" s="1"/>
      <c r="N137" s="1"/>
      <c r="O137" s="1"/>
      <c r="P137" s="1"/>
      <c r="Q137" s="1"/>
      <c r="R137" s="1"/>
      <c r="S137" s="1"/>
      <c r="T137" s="1"/>
      <c r="U137" s="1"/>
      <c r="V137" s="1"/>
      <c r="W137" s="1"/>
      <c r="X137" s="1"/>
      <c r="Y137" s="1"/>
      <c r="Z137" s="1"/>
    </row>
    <row r="138" spans="1:26" ht="15.75" customHeight="1">
      <c r="A138" s="169"/>
      <c r="B138" s="10"/>
      <c r="C138" s="10"/>
      <c r="D138" s="39" t="s">
        <v>177</v>
      </c>
      <c r="E138" s="55" t="s">
        <v>11</v>
      </c>
      <c r="F138" s="38"/>
      <c r="G138" s="38"/>
      <c r="H138" s="1"/>
      <c r="I138" s="1"/>
      <c r="J138" s="1"/>
      <c r="K138" s="1"/>
      <c r="L138" s="1"/>
      <c r="M138" s="1"/>
      <c r="N138" s="1"/>
      <c r="O138" s="1"/>
      <c r="P138" s="1"/>
      <c r="Q138" s="1"/>
      <c r="R138" s="1"/>
      <c r="S138" s="1"/>
      <c r="T138" s="1"/>
      <c r="U138" s="1"/>
      <c r="V138" s="1"/>
      <c r="W138" s="1"/>
      <c r="X138" s="1"/>
      <c r="Y138" s="1"/>
      <c r="Z138" s="1"/>
    </row>
    <row r="139" spans="1:26" ht="15.75" customHeight="1">
      <c r="A139" s="169"/>
      <c r="B139" s="10"/>
      <c r="C139" s="10"/>
      <c r="D139" s="39" t="s">
        <v>178</v>
      </c>
      <c r="E139" s="55" t="s">
        <v>11</v>
      </c>
      <c r="F139" s="38"/>
      <c r="G139" s="38"/>
      <c r="H139" s="1"/>
      <c r="I139" s="1"/>
      <c r="J139" s="1"/>
      <c r="K139" s="1"/>
      <c r="L139" s="1"/>
      <c r="M139" s="1"/>
      <c r="N139" s="1"/>
      <c r="O139" s="1"/>
      <c r="P139" s="1"/>
      <c r="Q139" s="1"/>
      <c r="R139" s="1"/>
      <c r="S139" s="1"/>
      <c r="T139" s="1"/>
      <c r="U139" s="1"/>
      <c r="V139" s="1"/>
      <c r="W139" s="1"/>
      <c r="X139" s="1"/>
      <c r="Y139" s="1"/>
      <c r="Z139" s="1"/>
    </row>
    <row r="140" spans="1:26" ht="15.75" customHeight="1">
      <c r="A140" s="169"/>
      <c r="B140" s="10"/>
      <c r="C140" s="10"/>
      <c r="D140" s="39" t="s">
        <v>179</v>
      </c>
      <c r="E140" s="55" t="s">
        <v>11</v>
      </c>
      <c r="F140" s="38"/>
      <c r="G140" s="38"/>
      <c r="H140" s="1"/>
      <c r="I140" s="1"/>
      <c r="J140" s="1"/>
      <c r="K140" s="1"/>
      <c r="L140" s="1"/>
      <c r="M140" s="1"/>
      <c r="N140" s="1"/>
      <c r="O140" s="1"/>
      <c r="P140" s="1"/>
      <c r="Q140" s="1"/>
      <c r="R140" s="1"/>
      <c r="S140" s="1"/>
      <c r="T140" s="1"/>
      <c r="U140" s="1"/>
      <c r="V140" s="1"/>
      <c r="W140" s="1"/>
      <c r="X140" s="1"/>
      <c r="Y140" s="1"/>
      <c r="Z140" s="1"/>
    </row>
    <row r="141" spans="1:26" ht="15.75" customHeight="1">
      <c r="A141" s="169"/>
      <c r="B141" s="10"/>
      <c r="C141" s="10"/>
      <c r="D141" s="39" t="s">
        <v>180</v>
      </c>
      <c r="E141" s="55" t="s">
        <v>11</v>
      </c>
      <c r="F141" s="38"/>
      <c r="G141" s="38"/>
      <c r="H141" s="1"/>
      <c r="I141" s="1"/>
      <c r="J141" s="1"/>
      <c r="K141" s="1"/>
      <c r="L141" s="1"/>
      <c r="M141" s="1"/>
      <c r="N141" s="1"/>
      <c r="O141" s="1"/>
      <c r="P141" s="1"/>
      <c r="Q141" s="1"/>
      <c r="R141" s="1"/>
      <c r="S141" s="1"/>
      <c r="T141" s="1"/>
      <c r="U141" s="1"/>
      <c r="V141" s="1"/>
      <c r="W141" s="1"/>
      <c r="X141" s="1"/>
      <c r="Y141" s="1"/>
      <c r="Z141" s="1"/>
    </row>
    <row r="142" spans="1:26" ht="15.75" customHeight="1">
      <c r="A142" s="169"/>
      <c r="B142" s="10"/>
      <c r="C142" s="10"/>
      <c r="D142" s="39" t="s">
        <v>181</v>
      </c>
      <c r="E142" s="55" t="s">
        <v>11</v>
      </c>
      <c r="F142" s="38"/>
      <c r="G142" s="38"/>
      <c r="H142" s="1"/>
      <c r="I142" s="1"/>
      <c r="J142" s="1"/>
      <c r="K142" s="1"/>
      <c r="L142" s="1"/>
      <c r="M142" s="1"/>
      <c r="N142" s="1"/>
      <c r="O142" s="1"/>
      <c r="P142" s="1"/>
      <c r="Q142" s="1"/>
      <c r="R142" s="1"/>
      <c r="S142" s="1"/>
      <c r="T142" s="1"/>
      <c r="U142" s="1"/>
      <c r="V142" s="1"/>
      <c r="W142" s="1"/>
      <c r="X142" s="1"/>
      <c r="Y142" s="1"/>
      <c r="Z142" s="1"/>
    </row>
    <row r="143" spans="1:26" ht="15.75" customHeight="1">
      <c r="A143" s="170"/>
      <c r="B143" s="13"/>
      <c r="C143" s="13"/>
      <c r="D143" s="18" t="s">
        <v>182</v>
      </c>
      <c r="E143" s="55" t="s">
        <v>11</v>
      </c>
      <c r="F143" s="56"/>
      <c r="G143" s="56"/>
      <c r="H143" s="1"/>
      <c r="I143" s="1"/>
      <c r="J143" s="1"/>
      <c r="K143" s="1"/>
      <c r="L143" s="1"/>
      <c r="M143" s="1"/>
      <c r="N143" s="1"/>
      <c r="O143" s="1"/>
      <c r="P143" s="1"/>
      <c r="Q143" s="1"/>
      <c r="R143" s="1"/>
      <c r="S143" s="1"/>
      <c r="T143" s="1"/>
      <c r="U143" s="1"/>
      <c r="V143" s="1"/>
      <c r="W143" s="1"/>
      <c r="X143" s="1"/>
      <c r="Y143" s="1"/>
      <c r="Z143" s="1"/>
    </row>
    <row r="144" spans="1:26" ht="15.75" customHeight="1">
      <c r="A144" s="57" t="s">
        <v>183</v>
      </c>
      <c r="B144" s="44" t="s">
        <v>184</v>
      </c>
      <c r="C144" s="44" t="s">
        <v>185</v>
      </c>
      <c r="D144" s="58" t="s">
        <v>186</v>
      </c>
      <c r="E144" s="59" t="s">
        <v>187</v>
      </c>
      <c r="F144" s="53" t="s">
        <v>188</v>
      </c>
      <c r="G144" s="52" t="s">
        <v>13</v>
      </c>
      <c r="H144" s="1"/>
      <c r="I144" s="1"/>
      <c r="J144" s="1"/>
      <c r="K144" s="1"/>
      <c r="L144" s="1"/>
      <c r="M144" s="1"/>
      <c r="N144" s="1"/>
      <c r="O144" s="1"/>
      <c r="P144" s="1"/>
      <c r="Q144" s="1"/>
      <c r="R144" s="1"/>
      <c r="S144" s="1"/>
      <c r="T144" s="1"/>
      <c r="U144" s="1"/>
      <c r="V144" s="1"/>
      <c r="W144" s="1"/>
      <c r="X144" s="1"/>
      <c r="Y144" s="1"/>
      <c r="Z144" s="1"/>
    </row>
    <row r="145" spans="1:26" ht="16.5" customHeight="1">
      <c r="A145" s="168" t="s">
        <v>189</v>
      </c>
      <c r="B145" s="44" t="s">
        <v>190</v>
      </c>
      <c r="C145" s="44" t="s">
        <v>191</v>
      </c>
      <c r="D145" s="58" t="s">
        <v>192</v>
      </c>
      <c r="E145" s="60" t="s">
        <v>193</v>
      </c>
      <c r="F145" s="52" t="s">
        <v>194</v>
      </c>
      <c r="G145" s="52" t="s">
        <v>13</v>
      </c>
      <c r="H145" s="1"/>
      <c r="I145" s="1"/>
      <c r="J145" s="1"/>
      <c r="K145" s="1"/>
      <c r="L145" s="1"/>
      <c r="M145" s="1"/>
      <c r="N145" s="1"/>
      <c r="O145" s="1"/>
      <c r="P145" s="1"/>
      <c r="Q145" s="1"/>
      <c r="R145" s="1"/>
      <c r="S145" s="1"/>
      <c r="T145" s="1"/>
      <c r="U145" s="1"/>
      <c r="V145" s="1"/>
      <c r="W145" s="1"/>
      <c r="X145" s="1"/>
      <c r="Y145" s="1"/>
      <c r="Z145" s="1"/>
    </row>
    <row r="146" spans="1:26" ht="15.75" customHeight="1">
      <c r="A146" s="169"/>
      <c r="B146" s="45"/>
      <c r="C146" s="45"/>
      <c r="D146" s="61" t="s">
        <v>195</v>
      </c>
      <c r="E146" s="2" t="s">
        <v>193</v>
      </c>
      <c r="F146" s="193" t="s">
        <v>196</v>
      </c>
      <c r="G146" s="193"/>
      <c r="H146" s="1"/>
      <c r="I146" s="1"/>
      <c r="J146" s="1"/>
      <c r="K146" s="1"/>
      <c r="L146" s="1"/>
      <c r="M146" s="1"/>
      <c r="N146" s="1"/>
      <c r="O146" s="1"/>
      <c r="P146" s="1"/>
      <c r="Q146" s="1"/>
      <c r="R146" s="1"/>
      <c r="S146" s="1"/>
      <c r="T146" s="1"/>
      <c r="U146" s="1"/>
      <c r="V146" s="1"/>
      <c r="W146" s="1"/>
      <c r="X146" s="1"/>
      <c r="Y146" s="1"/>
      <c r="Z146" s="1"/>
    </row>
    <row r="147" spans="1:26" ht="15.75" customHeight="1">
      <c r="A147" s="170"/>
      <c r="B147" s="62"/>
      <c r="C147" s="62"/>
      <c r="D147" s="63" t="s">
        <v>197</v>
      </c>
      <c r="E147" s="2" t="s">
        <v>193</v>
      </c>
      <c r="F147" s="170"/>
      <c r="G147" s="170"/>
      <c r="H147" s="1"/>
      <c r="I147" s="1"/>
      <c r="J147" s="1"/>
      <c r="K147" s="1"/>
      <c r="L147" s="1"/>
      <c r="M147" s="1"/>
      <c r="N147" s="1"/>
      <c r="O147" s="1"/>
      <c r="P147" s="1"/>
      <c r="Q147" s="1"/>
      <c r="R147" s="1"/>
      <c r="S147" s="1"/>
      <c r="T147" s="1"/>
      <c r="U147" s="1"/>
      <c r="V147" s="1"/>
      <c r="W147" s="1"/>
      <c r="X147" s="1"/>
      <c r="Y147" s="1"/>
      <c r="Z147" s="1"/>
    </row>
    <row r="148" spans="1:26" ht="32.25" customHeight="1">
      <c r="A148" s="47" t="s">
        <v>198</v>
      </c>
      <c r="B148" s="49" t="s">
        <v>199</v>
      </c>
      <c r="C148" s="49" t="s">
        <v>200</v>
      </c>
      <c r="D148" s="50" t="s">
        <v>40</v>
      </c>
      <c r="E148" s="59" t="s">
        <v>193</v>
      </c>
      <c r="F148" s="64" t="s">
        <v>194</v>
      </c>
      <c r="G148" s="52" t="s">
        <v>13</v>
      </c>
      <c r="H148" s="1"/>
      <c r="I148" s="1"/>
      <c r="J148" s="1"/>
      <c r="K148" s="1"/>
      <c r="L148" s="1"/>
      <c r="M148" s="1"/>
      <c r="N148" s="1"/>
      <c r="O148" s="1"/>
      <c r="P148" s="1"/>
      <c r="Q148" s="1"/>
      <c r="R148" s="1"/>
      <c r="S148" s="1"/>
      <c r="T148" s="1"/>
      <c r="U148" s="1"/>
      <c r="V148" s="1"/>
      <c r="W148" s="1"/>
      <c r="X148" s="1"/>
      <c r="Y148" s="1"/>
      <c r="Z148" s="1"/>
    </row>
    <row r="149" spans="1:26" ht="14.25" customHeight="1">
      <c r="A149" s="168" t="s">
        <v>201</v>
      </c>
      <c r="B149" s="44" t="s">
        <v>202</v>
      </c>
      <c r="C149" s="65" t="s">
        <v>91</v>
      </c>
      <c r="D149" s="66" t="s">
        <v>172</v>
      </c>
      <c r="E149" s="55" t="s">
        <v>570</v>
      </c>
      <c r="F149" s="52" t="s">
        <v>203</v>
      </c>
      <c r="G149" s="52" t="s">
        <v>13</v>
      </c>
      <c r="H149" s="1"/>
      <c r="I149" s="1"/>
      <c r="J149" s="1"/>
      <c r="K149" s="1"/>
      <c r="L149" s="1"/>
      <c r="M149" s="1"/>
      <c r="N149" s="1"/>
      <c r="O149" s="1"/>
      <c r="P149" s="1"/>
      <c r="Q149" s="1"/>
      <c r="R149" s="1"/>
      <c r="S149" s="1"/>
      <c r="T149" s="1"/>
      <c r="U149" s="1"/>
      <c r="V149" s="1"/>
      <c r="W149" s="1"/>
      <c r="X149" s="1"/>
      <c r="Y149" s="1"/>
      <c r="Z149" s="1"/>
    </row>
    <row r="150" spans="1:26" ht="15.75" customHeight="1">
      <c r="A150" s="169"/>
      <c r="B150" s="10"/>
      <c r="C150" s="1"/>
      <c r="D150" s="67" t="s">
        <v>186</v>
      </c>
      <c r="E150" s="55" t="s">
        <v>570</v>
      </c>
      <c r="F150" s="38"/>
      <c r="G150" s="38"/>
      <c r="H150" s="1"/>
      <c r="I150" s="1"/>
      <c r="J150" s="1"/>
      <c r="K150" s="1"/>
      <c r="L150" s="1"/>
      <c r="M150" s="1"/>
      <c r="N150" s="1"/>
      <c r="O150" s="1"/>
      <c r="P150" s="1"/>
      <c r="Q150" s="1"/>
      <c r="R150" s="1"/>
      <c r="S150" s="1"/>
      <c r="T150" s="1"/>
      <c r="U150" s="1"/>
      <c r="V150" s="1"/>
      <c r="W150" s="1"/>
      <c r="X150" s="1"/>
      <c r="Y150" s="1"/>
      <c r="Z150" s="1"/>
    </row>
    <row r="151" spans="1:26" ht="15.75" customHeight="1">
      <c r="A151" s="169"/>
      <c r="B151" s="10"/>
      <c r="C151" s="1"/>
      <c r="D151" s="67" t="s">
        <v>204</v>
      </c>
      <c r="E151" s="55" t="s">
        <v>570</v>
      </c>
      <c r="F151" s="38"/>
      <c r="G151" s="38"/>
      <c r="H151" s="1"/>
      <c r="I151" s="1"/>
      <c r="J151" s="1"/>
      <c r="K151" s="1"/>
      <c r="L151" s="1"/>
      <c r="M151" s="1"/>
      <c r="N151" s="1"/>
      <c r="O151" s="1"/>
      <c r="P151" s="1"/>
      <c r="Q151" s="1"/>
      <c r="R151" s="1"/>
      <c r="S151" s="1"/>
      <c r="T151" s="1"/>
      <c r="U151" s="1"/>
      <c r="V151" s="1"/>
      <c r="W151" s="1"/>
      <c r="X151" s="1"/>
      <c r="Y151" s="1"/>
      <c r="Z151" s="1"/>
    </row>
    <row r="152" spans="1:26" ht="15.75" customHeight="1">
      <c r="A152" s="169"/>
      <c r="B152" s="10"/>
      <c r="C152" s="1"/>
      <c r="D152" s="67" t="s">
        <v>205</v>
      </c>
      <c r="E152" s="55" t="s">
        <v>570</v>
      </c>
      <c r="F152" s="38"/>
      <c r="G152" s="38"/>
      <c r="H152" s="1"/>
      <c r="I152" s="1"/>
      <c r="J152" s="1"/>
      <c r="K152" s="1"/>
      <c r="L152" s="1"/>
      <c r="M152" s="1"/>
      <c r="N152" s="1"/>
      <c r="O152" s="1"/>
      <c r="P152" s="1"/>
      <c r="Q152" s="1"/>
      <c r="R152" s="1"/>
      <c r="S152" s="1"/>
      <c r="T152" s="1"/>
      <c r="U152" s="1"/>
      <c r="V152" s="1"/>
      <c r="W152" s="1"/>
      <c r="X152" s="1"/>
      <c r="Y152" s="1"/>
      <c r="Z152" s="1"/>
    </row>
    <row r="153" spans="1:26" ht="15.75" customHeight="1">
      <c r="A153" s="169"/>
      <c r="B153" s="10"/>
      <c r="C153" s="1"/>
      <c r="D153" s="67" t="s">
        <v>206</v>
      </c>
      <c r="E153" s="55" t="s">
        <v>570</v>
      </c>
      <c r="F153" s="38"/>
      <c r="G153" s="38"/>
      <c r="H153" s="1"/>
      <c r="I153" s="1"/>
      <c r="J153" s="1"/>
      <c r="K153" s="1"/>
      <c r="L153" s="1"/>
      <c r="M153" s="1"/>
      <c r="N153" s="1"/>
      <c r="O153" s="1"/>
      <c r="P153" s="1"/>
      <c r="Q153" s="1"/>
      <c r="R153" s="1"/>
      <c r="S153" s="1"/>
      <c r="T153" s="1"/>
      <c r="U153" s="1"/>
      <c r="V153" s="1"/>
      <c r="W153" s="1"/>
      <c r="X153" s="1"/>
      <c r="Y153" s="1"/>
      <c r="Z153" s="1"/>
    </row>
    <row r="154" spans="1:26" ht="15.75" customHeight="1">
      <c r="A154" s="169"/>
      <c r="B154" s="10"/>
      <c r="C154" s="1"/>
      <c r="D154" s="67" t="s">
        <v>207</v>
      </c>
      <c r="E154" s="55" t="s">
        <v>570</v>
      </c>
      <c r="F154" s="38"/>
      <c r="G154" s="38"/>
      <c r="H154" s="1"/>
      <c r="I154" s="1"/>
      <c r="J154" s="1"/>
      <c r="K154" s="1"/>
      <c r="L154" s="1"/>
      <c r="M154" s="1"/>
      <c r="N154" s="1"/>
      <c r="O154" s="1"/>
      <c r="P154" s="1"/>
      <c r="Q154" s="1"/>
      <c r="R154" s="1"/>
      <c r="S154" s="1"/>
      <c r="T154" s="1"/>
      <c r="U154" s="1"/>
      <c r="V154" s="1"/>
      <c r="W154" s="1"/>
      <c r="X154" s="1"/>
      <c r="Y154" s="1"/>
      <c r="Z154" s="1"/>
    </row>
    <row r="155" spans="1:26" ht="15.75" customHeight="1">
      <c r="A155" s="169"/>
      <c r="B155" s="10"/>
      <c r="C155" s="1"/>
      <c r="D155" s="67" t="s">
        <v>208</v>
      </c>
      <c r="E155" s="55" t="s">
        <v>570</v>
      </c>
      <c r="F155" s="38"/>
      <c r="G155" s="38"/>
      <c r="H155" s="1"/>
      <c r="I155" s="1"/>
      <c r="J155" s="1"/>
      <c r="K155" s="1"/>
      <c r="L155" s="1"/>
      <c r="M155" s="1"/>
      <c r="N155" s="1"/>
      <c r="O155" s="1"/>
      <c r="P155" s="1"/>
      <c r="Q155" s="1"/>
      <c r="R155" s="1"/>
      <c r="S155" s="1"/>
      <c r="T155" s="1"/>
      <c r="U155" s="1"/>
      <c r="V155" s="1"/>
      <c r="W155" s="1"/>
      <c r="X155" s="1"/>
      <c r="Y155" s="1"/>
      <c r="Z155" s="1"/>
    </row>
    <row r="156" spans="1:26" ht="15.75" customHeight="1">
      <c r="A156" s="170"/>
      <c r="B156" s="13"/>
      <c r="C156" s="14"/>
      <c r="D156" s="68" t="s">
        <v>209</v>
      </c>
      <c r="E156" s="55" t="s">
        <v>570</v>
      </c>
      <c r="F156" s="56"/>
      <c r="G156" s="56"/>
      <c r="H156" s="1"/>
      <c r="I156" s="1"/>
      <c r="J156" s="1"/>
      <c r="K156" s="1"/>
      <c r="L156" s="1"/>
      <c r="M156" s="1"/>
      <c r="N156" s="1"/>
      <c r="O156" s="1"/>
      <c r="P156" s="1"/>
      <c r="Q156" s="1"/>
      <c r="R156" s="1"/>
      <c r="S156" s="1"/>
      <c r="T156" s="1"/>
      <c r="U156" s="1"/>
      <c r="V156" s="1"/>
      <c r="W156" s="1"/>
      <c r="X156" s="1"/>
      <c r="Y156" s="1"/>
      <c r="Z156" s="1"/>
    </row>
    <row r="157" spans="1:26" ht="15.75" customHeight="1">
      <c r="A157" s="168" t="s">
        <v>210</v>
      </c>
      <c r="B157" s="44" t="s">
        <v>211</v>
      </c>
      <c r="C157" s="65" t="s">
        <v>91</v>
      </c>
      <c r="D157" s="66" t="s">
        <v>172</v>
      </c>
      <c r="E157" s="55" t="s">
        <v>570</v>
      </c>
      <c r="F157" s="52" t="s">
        <v>203</v>
      </c>
      <c r="G157" s="52" t="s">
        <v>13</v>
      </c>
      <c r="H157" s="1"/>
      <c r="I157" s="1"/>
      <c r="J157" s="1"/>
      <c r="K157" s="1"/>
      <c r="L157" s="1"/>
      <c r="M157" s="1"/>
      <c r="N157" s="1"/>
      <c r="O157" s="1"/>
      <c r="P157" s="1"/>
      <c r="Q157" s="1"/>
      <c r="R157" s="1"/>
      <c r="S157" s="1"/>
      <c r="T157" s="1"/>
      <c r="U157" s="1"/>
      <c r="V157" s="1"/>
      <c r="W157" s="1"/>
      <c r="X157" s="1"/>
      <c r="Y157" s="1"/>
      <c r="Z157" s="1"/>
    </row>
    <row r="158" spans="1:26" ht="15.75" customHeight="1">
      <c r="A158" s="169"/>
      <c r="B158" s="10"/>
      <c r="C158" s="1"/>
      <c r="D158" s="67" t="s">
        <v>186</v>
      </c>
      <c r="E158" s="55" t="s">
        <v>570</v>
      </c>
      <c r="F158" s="38"/>
      <c r="G158" s="38"/>
      <c r="H158" s="1"/>
      <c r="I158" s="1"/>
      <c r="J158" s="1"/>
      <c r="K158" s="1"/>
      <c r="L158" s="1"/>
      <c r="M158" s="1"/>
      <c r="N158" s="1"/>
      <c r="O158" s="1"/>
      <c r="P158" s="1"/>
      <c r="Q158" s="1"/>
      <c r="R158" s="1"/>
      <c r="S158" s="1"/>
      <c r="T158" s="1"/>
      <c r="U158" s="1"/>
      <c r="V158" s="1"/>
      <c r="W158" s="1"/>
      <c r="X158" s="1"/>
      <c r="Y158" s="1"/>
      <c r="Z158" s="1"/>
    </row>
    <row r="159" spans="1:26" ht="15.75" customHeight="1">
      <c r="A159" s="169"/>
      <c r="B159" s="10"/>
      <c r="C159" s="1"/>
      <c r="D159" s="67" t="s">
        <v>204</v>
      </c>
      <c r="E159" s="55" t="s">
        <v>570</v>
      </c>
      <c r="F159" s="38"/>
      <c r="G159" s="38"/>
      <c r="H159" s="1"/>
      <c r="I159" s="1"/>
      <c r="J159" s="1"/>
      <c r="K159" s="1"/>
      <c r="L159" s="1"/>
      <c r="M159" s="1"/>
      <c r="N159" s="1"/>
      <c r="O159" s="1"/>
      <c r="P159" s="1"/>
      <c r="Q159" s="1"/>
      <c r="R159" s="1"/>
      <c r="S159" s="1"/>
      <c r="T159" s="1"/>
      <c r="U159" s="1"/>
      <c r="V159" s="1"/>
      <c r="W159" s="1"/>
      <c r="X159" s="1"/>
      <c r="Y159" s="1"/>
      <c r="Z159" s="1"/>
    </row>
    <row r="160" spans="1:26" ht="15.75" customHeight="1">
      <c r="A160" s="169"/>
      <c r="B160" s="10"/>
      <c r="C160" s="1"/>
      <c r="D160" s="67" t="s">
        <v>205</v>
      </c>
      <c r="E160" s="55" t="s">
        <v>570</v>
      </c>
      <c r="F160" s="38"/>
      <c r="G160" s="38"/>
      <c r="H160" s="1"/>
      <c r="I160" s="1"/>
      <c r="J160" s="1"/>
      <c r="K160" s="1"/>
      <c r="L160" s="1"/>
      <c r="M160" s="1"/>
      <c r="N160" s="1"/>
      <c r="O160" s="1"/>
      <c r="P160" s="1"/>
      <c r="Q160" s="1"/>
      <c r="R160" s="1"/>
      <c r="S160" s="1"/>
      <c r="T160" s="1"/>
      <c r="U160" s="1"/>
      <c r="V160" s="1"/>
      <c r="W160" s="1"/>
      <c r="X160" s="1"/>
      <c r="Y160" s="1"/>
      <c r="Z160" s="1"/>
    </row>
    <row r="161" spans="1:26" ht="15.75" customHeight="1">
      <c r="A161" s="169"/>
      <c r="B161" s="10"/>
      <c r="C161" s="1"/>
      <c r="D161" s="67" t="s">
        <v>206</v>
      </c>
      <c r="E161" s="55" t="s">
        <v>570</v>
      </c>
      <c r="F161" s="38"/>
      <c r="G161" s="38"/>
      <c r="H161" s="1"/>
      <c r="I161" s="1"/>
      <c r="J161" s="1"/>
      <c r="K161" s="1"/>
      <c r="L161" s="1"/>
      <c r="M161" s="1"/>
      <c r="N161" s="1"/>
      <c r="O161" s="1"/>
      <c r="P161" s="1"/>
      <c r="Q161" s="1"/>
      <c r="R161" s="1"/>
      <c r="S161" s="1"/>
      <c r="T161" s="1"/>
      <c r="U161" s="1"/>
      <c r="V161" s="1"/>
      <c r="W161" s="1"/>
      <c r="X161" s="1"/>
      <c r="Y161" s="1"/>
      <c r="Z161" s="1"/>
    </row>
    <row r="162" spans="1:26" ht="15.75" customHeight="1">
      <c r="A162" s="169"/>
      <c r="B162" s="10"/>
      <c r="C162" s="1"/>
      <c r="D162" s="67" t="s">
        <v>207</v>
      </c>
      <c r="E162" s="55" t="s">
        <v>570</v>
      </c>
      <c r="F162" s="38"/>
      <c r="G162" s="38"/>
      <c r="H162" s="1"/>
      <c r="I162" s="1"/>
      <c r="J162" s="1"/>
      <c r="K162" s="1"/>
      <c r="L162" s="1"/>
      <c r="M162" s="1"/>
      <c r="N162" s="1"/>
      <c r="O162" s="1"/>
      <c r="P162" s="1"/>
      <c r="Q162" s="1"/>
      <c r="R162" s="1"/>
      <c r="S162" s="1"/>
      <c r="T162" s="1"/>
      <c r="U162" s="1"/>
      <c r="V162" s="1"/>
      <c r="W162" s="1"/>
      <c r="X162" s="1"/>
      <c r="Y162" s="1"/>
      <c r="Z162" s="1"/>
    </row>
    <row r="163" spans="1:26" ht="15.75" customHeight="1">
      <c r="A163" s="169"/>
      <c r="B163" s="10"/>
      <c r="C163" s="1"/>
      <c r="D163" s="67" t="s">
        <v>208</v>
      </c>
      <c r="E163" s="55" t="s">
        <v>570</v>
      </c>
      <c r="F163" s="38"/>
      <c r="G163" s="38"/>
      <c r="H163" s="1"/>
      <c r="I163" s="1"/>
      <c r="J163" s="1"/>
      <c r="K163" s="1"/>
      <c r="L163" s="1"/>
      <c r="M163" s="1"/>
      <c r="N163" s="1"/>
      <c r="O163" s="1"/>
      <c r="P163" s="1"/>
      <c r="Q163" s="1"/>
      <c r="R163" s="1"/>
      <c r="S163" s="1"/>
      <c r="T163" s="1"/>
      <c r="U163" s="1"/>
      <c r="V163" s="1"/>
      <c r="W163" s="1"/>
      <c r="X163" s="1"/>
      <c r="Y163" s="1"/>
      <c r="Z163" s="1"/>
    </row>
    <row r="164" spans="1:26" ht="15.75" customHeight="1">
      <c r="A164" s="170"/>
      <c r="B164" s="13"/>
      <c r="C164" s="14"/>
      <c r="D164" s="68" t="s">
        <v>209</v>
      </c>
      <c r="E164" s="55" t="s">
        <v>570</v>
      </c>
      <c r="F164" s="56"/>
      <c r="G164" s="56"/>
      <c r="H164" s="1"/>
      <c r="I164" s="1"/>
      <c r="J164" s="1"/>
      <c r="K164" s="1"/>
      <c r="L164" s="1"/>
      <c r="M164" s="1"/>
      <c r="N164" s="1"/>
      <c r="O164" s="1"/>
      <c r="P164" s="1"/>
      <c r="Q164" s="1"/>
      <c r="R164" s="1"/>
      <c r="S164" s="1"/>
      <c r="T164" s="1"/>
      <c r="U164" s="1"/>
      <c r="V164" s="1"/>
      <c r="W164" s="1"/>
      <c r="X164" s="1"/>
      <c r="Y164" s="1"/>
      <c r="Z164" s="1"/>
    </row>
    <row r="165" spans="1:26" ht="15.75" customHeight="1">
      <c r="A165" s="168" t="s">
        <v>212</v>
      </c>
      <c r="B165" s="44" t="s">
        <v>213</v>
      </c>
      <c r="C165" s="65" t="s">
        <v>214</v>
      </c>
      <c r="D165" s="66" t="s">
        <v>172</v>
      </c>
      <c r="E165" s="55" t="s">
        <v>570</v>
      </c>
      <c r="F165" s="52" t="s">
        <v>203</v>
      </c>
      <c r="G165" s="52" t="s">
        <v>13</v>
      </c>
      <c r="H165" s="1"/>
      <c r="I165" s="1"/>
      <c r="J165" s="1"/>
      <c r="K165" s="1"/>
      <c r="L165" s="1"/>
      <c r="M165" s="1"/>
      <c r="N165" s="1"/>
      <c r="O165" s="1"/>
      <c r="P165" s="1"/>
      <c r="Q165" s="1"/>
      <c r="R165" s="1"/>
      <c r="S165" s="1"/>
      <c r="T165" s="1"/>
      <c r="U165" s="1"/>
      <c r="V165" s="1"/>
      <c r="W165" s="1"/>
      <c r="X165" s="1"/>
      <c r="Y165" s="1"/>
      <c r="Z165" s="1"/>
    </row>
    <row r="166" spans="1:26" ht="15.75" customHeight="1">
      <c r="A166" s="169"/>
      <c r="B166" s="10"/>
      <c r="C166" s="1"/>
      <c r="D166" s="67" t="s">
        <v>186</v>
      </c>
      <c r="E166" s="55" t="s">
        <v>570</v>
      </c>
      <c r="F166" s="38"/>
      <c r="G166" s="38"/>
      <c r="H166" s="1"/>
      <c r="I166" s="1"/>
      <c r="J166" s="1"/>
      <c r="K166" s="1"/>
      <c r="L166" s="1"/>
      <c r="M166" s="1"/>
      <c r="N166" s="1"/>
      <c r="O166" s="1"/>
      <c r="P166" s="1"/>
      <c r="Q166" s="1"/>
      <c r="R166" s="1"/>
      <c r="S166" s="1"/>
      <c r="T166" s="1"/>
      <c r="U166" s="1"/>
      <c r="V166" s="1"/>
      <c r="W166" s="1"/>
      <c r="X166" s="1"/>
      <c r="Y166" s="1"/>
      <c r="Z166" s="1"/>
    </row>
    <row r="167" spans="1:26" ht="15.75" customHeight="1">
      <c r="A167" s="169"/>
      <c r="B167" s="10"/>
      <c r="C167" s="1"/>
      <c r="D167" s="67" t="s">
        <v>204</v>
      </c>
      <c r="E167" s="55" t="s">
        <v>570</v>
      </c>
      <c r="F167" s="38"/>
      <c r="G167" s="38"/>
      <c r="H167" s="1"/>
      <c r="I167" s="1"/>
      <c r="J167" s="1"/>
      <c r="K167" s="1"/>
      <c r="L167" s="1"/>
      <c r="M167" s="1"/>
      <c r="N167" s="1"/>
      <c r="O167" s="1"/>
      <c r="P167" s="1"/>
      <c r="Q167" s="1"/>
      <c r="R167" s="1"/>
      <c r="S167" s="1"/>
      <c r="T167" s="1"/>
      <c r="U167" s="1"/>
      <c r="V167" s="1"/>
      <c r="W167" s="1"/>
      <c r="X167" s="1"/>
      <c r="Y167" s="1"/>
      <c r="Z167" s="1"/>
    </row>
    <row r="168" spans="1:26" ht="15.75" customHeight="1">
      <c r="A168" s="169"/>
      <c r="B168" s="10"/>
      <c r="C168" s="1"/>
      <c r="D168" s="67" t="s">
        <v>205</v>
      </c>
      <c r="E168" s="55" t="s">
        <v>570</v>
      </c>
      <c r="F168" s="38"/>
      <c r="G168" s="38"/>
      <c r="H168" s="1"/>
      <c r="I168" s="1"/>
      <c r="J168" s="1"/>
      <c r="K168" s="1"/>
      <c r="L168" s="1"/>
      <c r="M168" s="1"/>
      <c r="N168" s="1"/>
      <c r="O168" s="1"/>
      <c r="P168" s="1"/>
      <c r="Q168" s="1"/>
      <c r="R168" s="1"/>
      <c r="S168" s="1"/>
      <c r="T168" s="1"/>
      <c r="U168" s="1"/>
      <c r="V168" s="1"/>
      <c r="W168" s="1"/>
      <c r="X168" s="1"/>
      <c r="Y168" s="1"/>
      <c r="Z168" s="1"/>
    </row>
    <row r="169" spans="1:26" ht="15.75" customHeight="1">
      <c r="A169" s="169"/>
      <c r="B169" s="10"/>
      <c r="C169" s="1"/>
      <c r="D169" s="67" t="s">
        <v>206</v>
      </c>
      <c r="E169" s="55" t="s">
        <v>570</v>
      </c>
      <c r="F169" s="38"/>
      <c r="G169" s="38"/>
      <c r="H169" s="1"/>
      <c r="I169" s="1"/>
      <c r="J169" s="1"/>
      <c r="K169" s="1"/>
      <c r="L169" s="1"/>
      <c r="M169" s="1"/>
      <c r="N169" s="1"/>
      <c r="O169" s="1"/>
      <c r="P169" s="1"/>
      <c r="Q169" s="1"/>
      <c r="R169" s="1"/>
      <c r="S169" s="1"/>
      <c r="T169" s="1"/>
      <c r="U169" s="1"/>
      <c r="V169" s="1"/>
      <c r="W169" s="1"/>
      <c r="X169" s="1"/>
      <c r="Y169" s="1"/>
      <c r="Z169" s="1"/>
    </row>
    <row r="170" spans="1:26" ht="15.75" customHeight="1">
      <c r="A170" s="169"/>
      <c r="B170" s="10"/>
      <c r="C170" s="1"/>
      <c r="D170" s="67" t="s">
        <v>207</v>
      </c>
      <c r="E170" s="55" t="s">
        <v>570</v>
      </c>
      <c r="F170" s="38"/>
      <c r="G170" s="38"/>
      <c r="H170" s="1"/>
      <c r="I170" s="1"/>
      <c r="J170" s="1"/>
      <c r="K170" s="1"/>
      <c r="L170" s="1"/>
      <c r="M170" s="1"/>
      <c r="N170" s="1"/>
      <c r="O170" s="1"/>
      <c r="P170" s="1"/>
      <c r="Q170" s="1"/>
      <c r="R170" s="1"/>
      <c r="S170" s="1"/>
      <c r="T170" s="1"/>
      <c r="U170" s="1"/>
      <c r="V170" s="1"/>
      <c r="W170" s="1"/>
      <c r="X170" s="1"/>
      <c r="Y170" s="1"/>
      <c r="Z170" s="1"/>
    </row>
    <row r="171" spans="1:26" ht="15.75" customHeight="1">
      <c r="A171" s="169"/>
      <c r="B171" s="10"/>
      <c r="C171" s="1"/>
      <c r="D171" s="67" t="s">
        <v>208</v>
      </c>
      <c r="E171" s="55" t="s">
        <v>570</v>
      </c>
      <c r="F171" s="38"/>
      <c r="G171" s="38"/>
      <c r="H171" s="1"/>
      <c r="I171" s="1"/>
      <c r="J171" s="1"/>
      <c r="K171" s="1"/>
      <c r="L171" s="1"/>
      <c r="M171" s="1"/>
      <c r="N171" s="1"/>
      <c r="O171" s="1"/>
      <c r="P171" s="1"/>
      <c r="Q171" s="1"/>
      <c r="R171" s="1"/>
      <c r="S171" s="1"/>
      <c r="T171" s="1"/>
      <c r="U171" s="1"/>
      <c r="V171" s="1"/>
      <c r="W171" s="1"/>
      <c r="X171" s="1"/>
      <c r="Y171" s="1"/>
      <c r="Z171" s="1"/>
    </row>
    <row r="172" spans="1:26" ht="15.75" customHeight="1">
      <c r="A172" s="170"/>
      <c r="B172" s="13"/>
      <c r="C172" s="14"/>
      <c r="D172" s="68" t="s">
        <v>209</v>
      </c>
      <c r="E172" s="55" t="s">
        <v>570</v>
      </c>
      <c r="F172" s="56"/>
      <c r="G172" s="56"/>
      <c r="H172" s="1"/>
      <c r="I172" s="1"/>
      <c r="J172" s="1"/>
      <c r="K172" s="1"/>
      <c r="L172" s="1"/>
      <c r="M172" s="1"/>
      <c r="N172" s="1"/>
      <c r="O172" s="1"/>
      <c r="P172" s="1"/>
      <c r="Q172" s="1"/>
      <c r="R172" s="1"/>
      <c r="S172" s="1"/>
      <c r="T172" s="1"/>
      <c r="U172" s="1"/>
      <c r="V172" s="1"/>
      <c r="W172" s="1"/>
      <c r="X172" s="1"/>
      <c r="Y172" s="1"/>
      <c r="Z172" s="1"/>
    </row>
    <row r="173" spans="1:26" ht="15.75" customHeight="1">
      <c r="A173" s="168" t="s">
        <v>215</v>
      </c>
      <c r="B173" s="44" t="s">
        <v>216</v>
      </c>
      <c r="C173" s="65" t="s">
        <v>214</v>
      </c>
      <c r="D173" s="66" t="s">
        <v>172</v>
      </c>
      <c r="E173" s="55" t="s">
        <v>570</v>
      </c>
      <c r="F173" s="52" t="s">
        <v>203</v>
      </c>
      <c r="G173" s="52" t="s">
        <v>13</v>
      </c>
      <c r="H173" s="1"/>
      <c r="I173" s="1"/>
      <c r="J173" s="1"/>
      <c r="K173" s="1"/>
      <c r="L173" s="1"/>
      <c r="M173" s="1"/>
      <c r="N173" s="1"/>
      <c r="O173" s="1"/>
      <c r="P173" s="1"/>
      <c r="Q173" s="1"/>
      <c r="R173" s="1"/>
      <c r="S173" s="1"/>
      <c r="T173" s="1"/>
      <c r="U173" s="1"/>
      <c r="V173" s="1"/>
      <c r="W173" s="1"/>
      <c r="X173" s="1"/>
      <c r="Y173" s="1"/>
      <c r="Z173" s="1"/>
    </row>
    <row r="174" spans="1:26" ht="15.75" customHeight="1">
      <c r="A174" s="169"/>
      <c r="B174" s="10"/>
      <c r="C174" s="1"/>
      <c r="D174" s="67" t="s">
        <v>186</v>
      </c>
      <c r="E174" s="55" t="s">
        <v>570</v>
      </c>
      <c r="F174" s="38" t="s">
        <v>217</v>
      </c>
      <c r="G174" s="38"/>
      <c r="H174" s="1"/>
      <c r="I174" s="1"/>
      <c r="J174" s="1"/>
      <c r="K174" s="1"/>
      <c r="L174" s="1"/>
      <c r="M174" s="1"/>
      <c r="N174" s="1"/>
      <c r="O174" s="1"/>
      <c r="P174" s="1"/>
      <c r="Q174" s="1"/>
      <c r="R174" s="1"/>
      <c r="S174" s="1"/>
      <c r="T174" s="1"/>
      <c r="U174" s="1"/>
      <c r="V174" s="1"/>
      <c r="W174" s="1"/>
      <c r="X174" s="1"/>
      <c r="Y174" s="1"/>
      <c r="Z174" s="1"/>
    </row>
    <row r="175" spans="1:26" ht="15.75" customHeight="1">
      <c r="A175" s="169"/>
      <c r="B175" s="10"/>
      <c r="C175" s="1"/>
      <c r="D175" s="67" t="s">
        <v>204</v>
      </c>
      <c r="E175" s="55" t="s">
        <v>570</v>
      </c>
      <c r="F175" s="38"/>
      <c r="G175" s="38"/>
      <c r="H175" s="1"/>
      <c r="I175" s="1"/>
      <c r="J175" s="1"/>
      <c r="K175" s="1"/>
      <c r="L175" s="1"/>
      <c r="M175" s="1"/>
      <c r="N175" s="1"/>
      <c r="O175" s="1"/>
      <c r="P175" s="1"/>
      <c r="Q175" s="1"/>
      <c r="R175" s="1"/>
      <c r="S175" s="1"/>
      <c r="T175" s="1"/>
      <c r="U175" s="1"/>
      <c r="V175" s="1"/>
      <c r="W175" s="1"/>
      <c r="X175" s="1"/>
      <c r="Y175" s="1"/>
      <c r="Z175" s="1"/>
    </row>
    <row r="176" spans="1:26" ht="15.75" customHeight="1">
      <c r="A176" s="169"/>
      <c r="B176" s="10"/>
      <c r="C176" s="1"/>
      <c r="D176" s="67" t="s">
        <v>205</v>
      </c>
      <c r="E176" s="55" t="s">
        <v>570</v>
      </c>
      <c r="F176" s="38"/>
      <c r="G176" s="38"/>
      <c r="H176" s="1"/>
      <c r="I176" s="1"/>
      <c r="J176" s="1"/>
      <c r="K176" s="1"/>
      <c r="L176" s="1"/>
      <c r="M176" s="1"/>
      <c r="N176" s="1"/>
      <c r="O176" s="1"/>
      <c r="P176" s="1"/>
      <c r="Q176" s="1"/>
      <c r="R176" s="1"/>
      <c r="S176" s="1"/>
      <c r="T176" s="1"/>
      <c r="U176" s="1"/>
      <c r="V176" s="1"/>
      <c r="W176" s="1"/>
      <c r="X176" s="1"/>
      <c r="Y176" s="1"/>
      <c r="Z176" s="1"/>
    </row>
    <row r="177" spans="1:26" ht="15.75" customHeight="1">
      <c r="A177" s="169"/>
      <c r="B177" s="10"/>
      <c r="C177" s="1"/>
      <c r="D177" s="67" t="s">
        <v>206</v>
      </c>
      <c r="E177" s="55" t="s">
        <v>570</v>
      </c>
      <c r="F177" s="38"/>
      <c r="G177" s="38"/>
      <c r="H177" s="1"/>
      <c r="I177" s="1"/>
      <c r="J177" s="1"/>
      <c r="K177" s="1"/>
      <c r="L177" s="1"/>
      <c r="M177" s="1"/>
      <c r="N177" s="1"/>
      <c r="O177" s="1"/>
      <c r="P177" s="1"/>
      <c r="Q177" s="1"/>
      <c r="R177" s="1"/>
      <c r="S177" s="1"/>
      <c r="T177" s="1"/>
      <c r="U177" s="1"/>
      <c r="V177" s="1"/>
      <c r="W177" s="1"/>
      <c r="X177" s="1"/>
      <c r="Y177" s="1"/>
      <c r="Z177" s="1"/>
    </row>
    <row r="178" spans="1:26" ht="15.75" customHeight="1">
      <c r="A178" s="169"/>
      <c r="B178" s="10"/>
      <c r="C178" s="1"/>
      <c r="D178" s="67" t="s">
        <v>207</v>
      </c>
      <c r="E178" s="55" t="s">
        <v>570</v>
      </c>
      <c r="F178" s="38"/>
      <c r="G178" s="38"/>
      <c r="H178" s="1"/>
      <c r="I178" s="1"/>
      <c r="J178" s="1"/>
      <c r="K178" s="1"/>
      <c r="L178" s="1"/>
      <c r="M178" s="1"/>
      <c r="N178" s="1"/>
      <c r="O178" s="1"/>
      <c r="P178" s="1"/>
      <c r="Q178" s="1"/>
      <c r="R178" s="1"/>
      <c r="S178" s="1"/>
      <c r="T178" s="1"/>
      <c r="U178" s="1"/>
      <c r="V178" s="1"/>
      <c r="W178" s="1"/>
      <c r="X178" s="1"/>
      <c r="Y178" s="1"/>
      <c r="Z178" s="1"/>
    </row>
    <row r="179" spans="1:26" ht="15.75" customHeight="1">
      <c r="A179" s="169"/>
      <c r="B179" s="10"/>
      <c r="C179" s="1"/>
      <c r="D179" s="67" t="s">
        <v>208</v>
      </c>
      <c r="E179" s="55" t="s">
        <v>570</v>
      </c>
      <c r="F179" s="38"/>
      <c r="G179" s="38"/>
      <c r="H179" s="1"/>
      <c r="I179" s="1"/>
      <c r="J179" s="1"/>
      <c r="K179" s="1"/>
      <c r="L179" s="1"/>
      <c r="M179" s="1"/>
      <c r="N179" s="1"/>
      <c r="O179" s="1"/>
      <c r="P179" s="1"/>
      <c r="Q179" s="1"/>
      <c r="R179" s="1"/>
      <c r="S179" s="1"/>
      <c r="T179" s="1"/>
      <c r="U179" s="1"/>
      <c r="V179" s="1"/>
      <c r="W179" s="1"/>
      <c r="X179" s="1"/>
      <c r="Y179" s="1"/>
      <c r="Z179" s="1"/>
    </row>
    <row r="180" spans="1:26" ht="15.75" customHeight="1">
      <c r="A180" s="170"/>
      <c r="B180" s="13"/>
      <c r="C180" s="14"/>
      <c r="D180" s="68" t="s">
        <v>209</v>
      </c>
      <c r="E180" s="55" t="s">
        <v>570</v>
      </c>
      <c r="F180" s="56"/>
      <c r="G180" s="56"/>
      <c r="H180" s="1"/>
      <c r="I180" s="1"/>
      <c r="J180" s="1"/>
      <c r="K180" s="1"/>
      <c r="L180" s="1"/>
      <c r="M180" s="1"/>
      <c r="N180" s="1"/>
      <c r="O180" s="1"/>
      <c r="P180" s="1"/>
      <c r="Q180" s="1"/>
      <c r="R180" s="1"/>
      <c r="S180" s="1"/>
      <c r="T180" s="1"/>
      <c r="U180" s="1"/>
      <c r="V180" s="1"/>
      <c r="W180" s="1"/>
      <c r="X180" s="1"/>
      <c r="Y180" s="1"/>
      <c r="Z180" s="1"/>
    </row>
    <row r="181" spans="1:26" ht="15.75" customHeight="1">
      <c r="A181" s="168" t="s">
        <v>218</v>
      </c>
      <c r="B181" s="44" t="s">
        <v>219</v>
      </c>
      <c r="C181" s="65" t="s">
        <v>99</v>
      </c>
      <c r="D181" s="66" t="s">
        <v>220</v>
      </c>
      <c r="E181" s="55" t="s">
        <v>580</v>
      </c>
      <c r="F181" s="7" t="s">
        <v>221</v>
      </c>
      <c r="G181" s="52" t="s">
        <v>13</v>
      </c>
      <c r="H181" s="1"/>
      <c r="I181" s="1"/>
      <c r="J181" s="1"/>
      <c r="K181" s="1"/>
      <c r="L181" s="1"/>
      <c r="M181" s="1"/>
      <c r="N181" s="1"/>
      <c r="O181" s="1"/>
      <c r="P181" s="1"/>
      <c r="Q181" s="1"/>
      <c r="R181" s="1"/>
      <c r="S181" s="1"/>
      <c r="T181" s="1"/>
      <c r="U181" s="1"/>
      <c r="V181" s="1"/>
      <c r="W181" s="1"/>
      <c r="X181" s="1"/>
      <c r="Y181" s="1"/>
      <c r="Z181" s="1"/>
    </row>
    <row r="182" spans="1:26" ht="15.75" customHeight="1">
      <c r="A182" s="169"/>
      <c r="B182" s="10"/>
      <c r="C182" s="1"/>
      <c r="D182" s="67" t="s">
        <v>222</v>
      </c>
      <c r="E182" s="55" t="s">
        <v>580</v>
      </c>
      <c r="F182" s="10"/>
      <c r="G182" s="10"/>
      <c r="H182" s="1"/>
      <c r="I182" s="1"/>
      <c r="J182" s="1"/>
      <c r="K182" s="1"/>
      <c r="L182" s="1"/>
      <c r="M182" s="1"/>
      <c r="N182" s="1"/>
      <c r="O182" s="1"/>
      <c r="P182" s="1"/>
      <c r="Q182" s="1"/>
      <c r="R182" s="1"/>
      <c r="S182" s="1"/>
      <c r="T182" s="1"/>
      <c r="U182" s="1"/>
      <c r="V182" s="1"/>
      <c r="W182" s="1"/>
      <c r="X182" s="1"/>
      <c r="Y182" s="1"/>
      <c r="Z182" s="1"/>
    </row>
    <row r="183" spans="1:26" ht="15.75" customHeight="1">
      <c r="A183" s="169"/>
      <c r="B183" s="10"/>
      <c r="C183" s="1"/>
      <c r="D183" s="67" t="s">
        <v>223</v>
      </c>
      <c r="E183" s="55" t="s">
        <v>580</v>
      </c>
      <c r="F183" s="10"/>
      <c r="G183" s="10"/>
      <c r="H183" s="1"/>
      <c r="I183" s="1"/>
      <c r="J183" s="1"/>
      <c r="K183" s="1"/>
      <c r="L183" s="1"/>
      <c r="M183" s="1"/>
      <c r="N183" s="1"/>
      <c r="O183" s="1"/>
      <c r="P183" s="1"/>
      <c r="Q183" s="1"/>
      <c r="R183" s="1"/>
      <c r="S183" s="1"/>
      <c r="T183" s="1"/>
      <c r="U183" s="1"/>
      <c r="V183" s="1"/>
      <c r="W183" s="1"/>
      <c r="X183" s="1"/>
      <c r="Y183" s="1"/>
      <c r="Z183" s="1"/>
    </row>
    <row r="184" spans="1:26" ht="15.75" customHeight="1">
      <c r="A184" s="169"/>
      <c r="B184" s="10"/>
      <c r="C184" s="1"/>
      <c r="D184" s="67" t="s">
        <v>224</v>
      </c>
      <c r="E184" s="55" t="s">
        <v>580</v>
      </c>
      <c r="F184" s="10"/>
      <c r="G184" s="10"/>
      <c r="H184" s="1"/>
      <c r="I184" s="1"/>
      <c r="J184" s="1"/>
      <c r="K184" s="1"/>
      <c r="L184" s="1"/>
      <c r="M184" s="1"/>
      <c r="N184" s="1"/>
      <c r="O184" s="1"/>
      <c r="P184" s="1"/>
      <c r="Q184" s="1"/>
      <c r="R184" s="1"/>
      <c r="S184" s="1"/>
      <c r="T184" s="1"/>
      <c r="U184" s="1"/>
      <c r="V184" s="1"/>
      <c r="W184" s="1"/>
      <c r="X184" s="1"/>
      <c r="Y184" s="1"/>
      <c r="Z184" s="1"/>
    </row>
    <row r="185" spans="1:26" ht="15.75" customHeight="1">
      <c r="A185" s="183"/>
      <c r="B185" s="10"/>
      <c r="C185" s="1"/>
      <c r="D185" s="67" t="s">
        <v>225</v>
      </c>
      <c r="E185" s="55" t="s">
        <v>580</v>
      </c>
      <c r="F185" s="10"/>
      <c r="G185" s="10"/>
      <c r="H185" s="1"/>
      <c r="I185" s="1"/>
      <c r="J185" s="1"/>
      <c r="K185" s="1"/>
      <c r="L185" s="1"/>
      <c r="M185" s="1"/>
      <c r="N185" s="1"/>
      <c r="O185" s="1"/>
      <c r="P185" s="1"/>
      <c r="Q185" s="1"/>
      <c r="R185" s="1"/>
      <c r="S185" s="1"/>
      <c r="T185" s="1"/>
      <c r="U185" s="1"/>
      <c r="V185" s="1"/>
      <c r="W185" s="1"/>
      <c r="X185" s="1"/>
      <c r="Y185" s="1"/>
      <c r="Z185" s="1"/>
    </row>
    <row r="186" spans="1:26" ht="15.75" customHeight="1">
      <c r="A186" s="184" t="s">
        <v>226</v>
      </c>
      <c r="B186" s="7" t="s">
        <v>227</v>
      </c>
      <c r="C186" s="7" t="s">
        <v>99</v>
      </c>
      <c r="D186" s="35" t="s">
        <v>228</v>
      </c>
      <c r="E186" s="69" t="s">
        <v>583</v>
      </c>
      <c r="F186" s="7" t="s">
        <v>229</v>
      </c>
      <c r="G186" s="52" t="s">
        <v>13</v>
      </c>
      <c r="H186" s="12"/>
      <c r="I186" s="12"/>
      <c r="J186" s="12"/>
      <c r="K186" s="12"/>
      <c r="L186" s="12"/>
      <c r="M186" s="12"/>
      <c r="N186" s="1"/>
      <c r="O186" s="1"/>
      <c r="P186" s="1"/>
      <c r="Q186" s="1"/>
      <c r="R186" s="1"/>
      <c r="S186" s="1"/>
      <c r="T186" s="1"/>
      <c r="U186" s="1"/>
      <c r="V186" s="1"/>
      <c r="W186" s="1"/>
      <c r="X186" s="1"/>
      <c r="Y186" s="1"/>
      <c r="Z186" s="1"/>
    </row>
    <row r="187" spans="1:26" ht="15.75" customHeight="1">
      <c r="A187" s="177"/>
      <c r="B187" s="13"/>
      <c r="C187" s="13"/>
      <c r="D187" s="34" t="s">
        <v>230</v>
      </c>
      <c r="E187" s="69" t="s">
        <v>583</v>
      </c>
      <c r="F187" s="70" t="s">
        <v>231</v>
      </c>
      <c r="G187" s="13"/>
      <c r="H187" s="71"/>
      <c r="I187" s="71"/>
      <c r="J187" s="71"/>
      <c r="K187" s="12"/>
      <c r="L187" s="12"/>
      <c r="M187" s="12"/>
      <c r="N187" s="1"/>
      <c r="O187" s="1"/>
      <c r="P187" s="1"/>
      <c r="Q187" s="1"/>
      <c r="R187" s="1"/>
      <c r="S187" s="1"/>
      <c r="T187" s="1"/>
      <c r="U187" s="1"/>
      <c r="V187" s="1"/>
      <c r="W187" s="1"/>
      <c r="X187" s="1"/>
      <c r="Y187" s="1"/>
      <c r="Z187" s="1"/>
    </row>
    <row r="188" spans="1:26" ht="15" customHeight="1">
      <c r="A188" s="168" t="s">
        <v>232</v>
      </c>
      <c r="B188" s="7" t="s">
        <v>233</v>
      </c>
      <c r="C188" s="7" t="s">
        <v>99</v>
      </c>
      <c r="D188" s="35" t="s">
        <v>234</v>
      </c>
      <c r="E188" s="72" t="s">
        <v>569</v>
      </c>
      <c r="F188" s="7" t="s">
        <v>229</v>
      </c>
      <c r="G188" s="52" t="s">
        <v>13</v>
      </c>
      <c r="H188" s="1"/>
      <c r="I188" s="1"/>
      <c r="J188" s="1"/>
      <c r="K188" s="1"/>
      <c r="L188" s="1"/>
      <c r="M188" s="1"/>
      <c r="N188" s="1"/>
      <c r="O188" s="1"/>
      <c r="P188" s="1"/>
      <c r="Q188" s="1"/>
      <c r="R188" s="1"/>
      <c r="S188" s="1"/>
      <c r="T188" s="1"/>
      <c r="U188" s="1"/>
      <c r="V188" s="1"/>
      <c r="W188" s="1"/>
      <c r="X188" s="1"/>
      <c r="Y188" s="1"/>
      <c r="Z188" s="1"/>
    </row>
    <row r="189" spans="1:26" ht="15.75" customHeight="1">
      <c r="A189" s="170"/>
      <c r="B189" s="13"/>
      <c r="C189" s="13"/>
      <c r="D189" s="34" t="s">
        <v>235</v>
      </c>
      <c r="E189" s="72" t="s">
        <v>569</v>
      </c>
      <c r="F189" s="13"/>
      <c r="G189" s="13"/>
      <c r="H189" s="1"/>
      <c r="I189" s="1"/>
      <c r="J189" s="1"/>
      <c r="K189" s="1"/>
      <c r="L189" s="1"/>
      <c r="M189" s="1"/>
      <c r="N189" s="1"/>
      <c r="O189" s="1"/>
      <c r="P189" s="1"/>
      <c r="Q189" s="1"/>
      <c r="R189" s="1"/>
      <c r="S189" s="1"/>
      <c r="T189" s="1"/>
      <c r="U189" s="1"/>
      <c r="V189" s="1"/>
      <c r="W189" s="1"/>
      <c r="X189" s="1"/>
      <c r="Y189" s="1"/>
      <c r="Z189" s="1"/>
    </row>
    <row r="190" spans="1:26" ht="15.75" customHeight="1">
      <c r="A190" s="47" t="s">
        <v>236</v>
      </c>
      <c r="B190" s="73" t="s">
        <v>237</v>
      </c>
      <c r="C190" s="49" t="s">
        <v>106</v>
      </c>
      <c r="D190" s="74" t="s">
        <v>238</v>
      </c>
      <c r="E190" s="20" t="s">
        <v>577</v>
      </c>
      <c r="F190" s="44" t="s">
        <v>239</v>
      </c>
      <c r="G190" s="64" t="s">
        <v>13</v>
      </c>
      <c r="H190" s="1"/>
      <c r="I190" s="1"/>
      <c r="J190" s="1"/>
      <c r="K190" s="1"/>
      <c r="L190" s="1"/>
      <c r="M190" s="1"/>
      <c r="N190" s="1"/>
      <c r="O190" s="1"/>
      <c r="P190" s="1"/>
      <c r="Q190" s="1"/>
      <c r="R190" s="1"/>
      <c r="S190" s="1"/>
      <c r="T190" s="1"/>
      <c r="U190" s="1"/>
      <c r="V190" s="1"/>
      <c r="W190" s="1"/>
      <c r="X190" s="1"/>
      <c r="Y190" s="1"/>
      <c r="Z190" s="1"/>
    </row>
    <row r="191" spans="1:26" ht="15.75" customHeight="1">
      <c r="A191" s="168" t="s">
        <v>240</v>
      </c>
      <c r="B191" s="7" t="s">
        <v>241</v>
      </c>
      <c r="C191" s="7" t="s">
        <v>106</v>
      </c>
      <c r="D191" s="35" t="s">
        <v>242</v>
      </c>
      <c r="E191" s="17" t="s">
        <v>243</v>
      </c>
      <c r="F191" s="64" t="s">
        <v>239</v>
      </c>
      <c r="G191" s="64" t="s">
        <v>13</v>
      </c>
      <c r="H191" s="1"/>
      <c r="I191" s="1"/>
      <c r="J191" s="1"/>
      <c r="K191" s="1"/>
      <c r="L191" s="1"/>
      <c r="M191" s="1"/>
      <c r="N191" s="1"/>
      <c r="O191" s="1"/>
      <c r="P191" s="1"/>
      <c r="Q191" s="1"/>
      <c r="R191" s="1"/>
      <c r="S191" s="1"/>
      <c r="T191" s="1"/>
      <c r="U191" s="1"/>
      <c r="V191" s="1"/>
      <c r="W191" s="1"/>
      <c r="X191" s="1"/>
      <c r="Y191" s="1"/>
      <c r="Z191" s="1"/>
    </row>
    <row r="192" spans="1:26" ht="15.75" customHeight="1">
      <c r="A192" s="170"/>
      <c r="B192" s="13"/>
      <c r="C192" s="13"/>
      <c r="D192" s="34" t="s">
        <v>244</v>
      </c>
      <c r="E192" s="37" t="s">
        <v>243</v>
      </c>
      <c r="F192" s="56"/>
      <c r="G192" s="56"/>
      <c r="H192" s="1"/>
      <c r="I192" s="1"/>
      <c r="J192" s="1"/>
      <c r="K192" s="1"/>
      <c r="L192" s="1"/>
      <c r="M192" s="1"/>
      <c r="N192" s="1"/>
      <c r="O192" s="1"/>
      <c r="P192" s="1"/>
      <c r="Q192" s="1"/>
      <c r="R192" s="1"/>
      <c r="S192" s="1"/>
      <c r="T192" s="1"/>
      <c r="U192" s="1"/>
      <c r="V192" s="1"/>
      <c r="W192" s="1"/>
      <c r="X192" s="1"/>
      <c r="Y192" s="1"/>
      <c r="Z192" s="1"/>
    </row>
    <row r="193" spans="1:26" ht="15.75" customHeight="1">
      <c r="A193" s="168" t="s">
        <v>245</v>
      </c>
      <c r="B193" s="7" t="s">
        <v>246</v>
      </c>
      <c r="C193" s="7" t="s">
        <v>106</v>
      </c>
      <c r="D193" s="35" t="s">
        <v>246</v>
      </c>
      <c r="E193" s="17" t="s">
        <v>243</v>
      </c>
      <c r="F193" s="64" t="s">
        <v>239</v>
      </c>
      <c r="G193" s="64" t="s">
        <v>13</v>
      </c>
      <c r="H193" s="1"/>
      <c r="I193" s="1"/>
      <c r="J193" s="1"/>
      <c r="K193" s="1"/>
      <c r="L193" s="1"/>
      <c r="M193" s="1"/>
      <c r="N193" s="1"/>
      <c r="O193" s="1"/>
      <c r="P193" s="1"/>
      <c r="Q193" s="1"/>
      <c r="R193" s="1"/>
      <c r="S193" s="1"/>
      <c r="T193" s="1"/>
      <c r="U193" s="1"/>
      <c r="V193" s="1"/>
      <c r="W193" s="1"/>
      <c r="X193" s="1"/>
      <c r="Y193" s="1"/>
      <c r="Z193" s="1"/>
    </row>
    <row r="194" spans="1:26" ht="15.75" customHeight="1">
      <c r="A194" s="170"/>
      <c r="B194" s="13"/>
      <c r="C194" s="13"/>
      <c r="D194" s="34" t="s">
        <v>247</v>
      </c>
      <c r="E194" s="37" t="s">
        <v>243</v>
      </c>
      <c r="F194" s="56"/>
      <c r="G194" s="56"/>
      <c r="H194" s="1"/>
      <c r="I194" s="1"/>
      <c r="J194" s="1"/>
      <c r="K194" s="1"/>
      <c r="L194" s="1"/>
      <c r="M194" s="1"/>
      <c r="N194" s="1"/>
      <c r="O194" s="1"/>
      <c r="P194" s="1"/>
      <c r="Q194" s="1"/>
      <c r="R194" s="1"/>
      <c r="S194" s="1"/>
      <c r="T194" s="1"/>
      <c r="U194" s="1"/>
      <c r="V194" s="1"/>
      <c r="W194" s="1"/>
      <c r="X194" s="1"/>
      <c r="Y194" s="1"/>
      <c r="Z194" s="1"/>
    </row>
    <row r="195" spans="1:26" ht="15.75" customHeight="1">
      <c r="A195" s="168" t="s">
        <v>248</v>
      </c>
      <c r="B195" s="7" t="s">
        <v>249</v>
      </c>
      <c r="C195" s="7" t="s">
        <v>106</v>
      </c>
      <c r="D195" s="35" t="s">
        <v>249</v>
      </c>
      <c r="E195" s="17" t="s">
        <v>243</v>
      </c>
      <c r="F195" s="64" t="s">
        <v>239</v>
      </c>
      <c r="G195" s="64" t="s">
        <v>13</v>
      </c>
      <c r="H195" s="1"/>
      <c r="I195" s="1"/>
      <c r="J195" s="1"/>
      <c r="K195" s="1"/>
      <c r="L195" s="1"/>
      <c r="M195" s="1"/>
      <c r="N195" s="1"/>
      <c r="O195" s="1"/>
      <c r="P195" s="1"/>
      <c r="Q195" s="1"/>
      <c r="R195" s="1"/>
      <c r="S195" s="1"/>
      <c r="T195" s="1"/>
      <c r="U195" s="1"/>
      <c r="V195" s="1"/>
      <c r="W195" s="1"/>
      <c r="X195" s="1"/>
      <c r="Y195" s="1"/>
      <c r="Z195" s="1"/>
    </row>
    <row r="196" spans="1:26" ht="15.75" customHeight="1">
      <c r="A196" s="170"/>
      <c r="B196" s="13"/>
      <c r="C196" s="13"/>
      <c r="D196" s="34" t="s">
        <v>250</v>
      </c>
      <c r="E196" s="37" t="s">
        <v>243</v>
      </c>
      <c r="F196" s="56"/>
      <c r="G196" s="56"/>
      <c r="H196" s="1"/>
      <c r="I196" s="1"/>
      <c r="J196" s="1"/>
      <c r="K196" s="1"/>
      <c r="L196" s="1"/>
      <c r="M196" s="1"/>
      <c r="N196" s="1"/>
      <c r="O196" s="1"/>
      <c r="P196" s="1"/>
      <c r="Q196" s="1"/>
      <c r="R196" s="1"/>
      <c r="S196" s="1"/>
      <c r="T196" s="1"/>
      <c r="U196" s="1"/>
      <c r="V196" s="1"/>
      <c r="W196" s="1"/>
      <c r="X196" s="1"/>
      <c r="Y196" s="1"/>
      <c r="Z196" s="1"/>
    </row>
    <row r="197" spans="1:26" ht="15.75" customHeight="1">
      <c r="A197" s="168" t="s">
        <v>251</v>
      </c>
      <c r="B197" s="7" t="s">
        <v>252</v>
      </c>
      <c r="C197" s="7" t="s">
        <v>106</v>
      </c>
      <c r="D197" s="35" t="s">
        <v>252</v>
      </c>
      <c r="E197" s="17" t="s">
        <v>243</v>
      </c>
      <c r="F197" s="64" t="s">
        <v>239</v>
      </c>
      <c r="G197" s="64" t="s">
        <v>13</v>
      </c>
      <c r="H197" s="1"/>
      <c r="I197" s="1"/>
      <c r="J197" s="1"/>
      <c r="K197" s="1"/>
      <c r="L197" s="1"/>
      <c r="M197" s="1"/>
      <c r="N197" s="1"/>
      <c r="O197" s="1"/>
      <c r="P197" s="1"/>
      <c r="Q197" s="1"/>
      <c r="R197" s="1"/>
      <c r="S197" s="1"/>
      <c r="T197" s="1"/>
      <c r="U197" s="1"/>
      <c r="V197" s="1"/>
      <c r="W197" s="1"/>
      <c r="X197" s="1"/>
      <c r="Y197" s="1"/>
      <c r="Z197" s="1"/>
    </row>
    <row r="198" spans="1:26" ht="15.75" customHeight="1">
      <c r="A198" s="170"/>
      <c r="B198" s="13"/>
      <c r="C198" s="13"/>
      <c r="D198" s="34" t="s">
        <v>253</v>
      </c>
      <c r="E198" s="37" t="s">
        <v>243</v>
      </c>
      <c r="F198" s="56"/>
      <c r="G198" s="56"/>
      <c r="H198" s="1"/>
      <c r="I198" s="1"/>
      <c r="J198" s="1"/>
      <c r="K198" s="1"/>
      <c r="L198" s="1"/>
      <c r="M198" s="1"/>
      <c r="N198" s="1"/>
      <c r="O198" s="1"/>
      <c r="P198" s="1"/>
      <c r="Q198" s="1"/>
      <c r="R198" s="1"/>
      <c r="S198" s="1"/>
      <c r="T198" s="1"/>
      <c r="U198" s="1"/>
      <c r="V198" s="1"/>
      <c r="W198" s="1"/>
      <c r="X198" s="1"/>
      <c r="Y198" s="1"/>
      <c r="Z198" s="1"/>
    </row>
    <row r="199" spans="1:26" ht="28.5" customHeight="1">
      <c r="A199" s="168" t="s">
        <v>254</v>
      </c>
      <c r="B199" s="172" t="s">
        <v>255</v>
      </c>
      <c r="C199" s="7"/>
      <c r="D199" s="75" t="s">
        <v>256</v>
      </c>
      <c r="E199" s="42" t="s">
        <v>257</v>
      </c>
      <c r="F199" s="192" t="s">
        <v>258</v>
      </c>
      <c r="G199" s="174" t="s">
        <v>13</v>
      </c>
      <c r="H199" s="1"/>
      <c r="I199" s="1"/>
      <c r="J199" s="1"/>
      <c r="K199" s="1"/>
      <c r="L199" s="1"/>
      <c r="M199" s="1"/>
      <c r="N199" s="1"/>
      <c r="O199" s="1"/>
      <c r="P199" s="1"/>
      <c r="Q199" s="1"/>
      <c r="R199" s="1"/>
      <c r="S199" s="1"/>
      <c r="T199" s="1"/>
      <c r="U199" s="1"/>
      <c r="V199" s="1"/>
      <c r="W199" s="1"/>
      <c r="X199" s="1"/>
      <c r="Y199" s="1"/>
      <c r="Z199" s="1"/>
    </row>
    <row r="200" spans="1:26" ht="15.75" customHeight="1">
      <c r="A200" s="169"/>
      <c r="B200" s="169"/>
      <c r="C200" s="10"/>
      <c r="D200" s="75" t="s">
        <v>259</v>
      </c>
      <c r="E200" s="42" t="s">
        <v>257</v>
      </c>
      <c r="F200" s="176"/>
      <c r="G200" s="169"/>
      <c r="H200" s="1"/>
      <c r="I200" s="1"/>
      <c r="J200" s="1"/>
      <c r="K200" s="1"/>
      <c r="L200" s="1"/>
      <c r="M200" s="1"/>
      <c r="N200" s="1"/>
      <c r="O200" s="1"/>
      <c r="P200" s="1"/>
      <c r="Q200" s="1"/>
      <c r="R200" s="1"/>
      <c r="S200" s="1"/>
      <c r="T200" s="1"/>
      <c r="U200" s="1"/>
      <c r="V200" s="1"/>
      <c r="W200" s="1"/>
      <c r="X200" s="1"/>
      <c r="Y200" s="1"/>
      <c r="Z200" s="1"/>
    </row>
    <row r="201" spans="1:26" ht="15.75" customHeight="1">
      <c r="A201" s="169"/>
      <c r="B201" s="169"/>
      <c r="C201" s="10"/>
      <c r="D201" s="75" t="s">
        <v>260</v>
      </c>
      <c r="E201" s="42" t="s">
        <v>257</v>
      </c>
      <c r="F201" s="176"/>
      <c r="G201" s="169"/>
      <c r="H201" s="1"/>
      <c r="I201" s="1"/>
      <c r="J201" s="1"/>
      <c r="K201" s="1"/>
      <c r="L201" s="1"/>
      <c r="M201" s="1"/>
      <c r="N201" s="1"/>
      <c r="O201" s="1"/>
      <c r="P201" s="1"/>
      <c r="Q201" s="1"/>
      <c r="R201" s="1"/>
      <c r="S201" s="1"/>
      <c r="T201" s="1"/>
      <c r="U201" s="1"/>
      <c r="V201" s="1"/>
      <c r="W201" s="1"/>
      <c r="X201" s="1"/>
      <c r="Y201" s="1"/>
      <c r="Z201" s="1"/>
    </row>
    <row r="202" spans="1:26" ht="15.75" customHeight="1">
      <c r="A202" s="169"/>
      <c r="B202" s="169"/>
      <c r="C202" s="10"/>
      <c r="D202" s="75" t="s">
        <v>261</v>
      </c>
      <c r="E202" s="42" t="s">
        <v>257</v>
      </c>
      <c r="F202" s="176"/>
      <c r="G202" s="169"/>
      <c r="H202" s="1"/>
      <c r="I202" s="1"/>
      <c r="J202" s="1"/>
      <c r="K202" s="1"/>
      <c r="L202" s="1"/>
      <c r="M202" s="1"/>
      <c r="N202" s="1"/>
      <c r="O202" s="1"/>
      <c r="P202" s="1"/>
      <c r="Q202" s="1"/>
      <c r="R202" s="1"/>
      <c r="S202" s="1"/>
      <c r="T202" s="1"/>
      <c r="U202" s="1"/>
      <c r="V202" s="1"/>
      <c r="W202" s="1"/>
      <c r="X202" s="1"/>
      <c r="Y202" s="1"/>
      <c r="Z202" s="1"/>
    </row>
    <row r="203" spans="1:26" ht="15.75" customHeight="1">
      <c r="A203" s="169"/>
      <c r="B203" s="169"/>
      <c r="C203" s="10"/>
      <c r="D203" s="75" t="s">
        <v>262</v>
      </c>
      <c r="E203" s="42" t="s">
        <v>257</v>
      </c>
      <c r="F203" s="176"/>
      <c r="G203" s="169"/>
      <c r="H203" s="1"/>
      <c r="I203" s="1"/>
      <c r="J203" s="1"/>
      <c r="K203" s="1"/>
      <c r="L203" s="1"/>
      <c r="M203" s="1"/>
      <c r="N203" s="1"/>
      <c r="O203" s="1"/>
      <c r="P203" s="1"/>
      <c r="Q203" s="1"/>
      <c r="R203" s="1"/>
      <c r="S203" s="1"/>
      <c r="T203" s="1"/>
      <c r="U203" s="1"/>
      <c r="V203" s="1"/>
      <c r="W203" s="1"/>
      <c r="X203" s="1"/>
      <c r="Y203" s="1"/>
      <c r="Z203" s="1"/>
    </row>
    <row r="204" spans="1:26" ht="15.75" customHeight="1">
      <c r="A204" s="169"/>
      <c r="B204" s="169"/>
      <c r="C204" s="10"/>
      <c r="D204" s="75" t="s">
        <v>263</v>
      </c>
      <c r="E204" s="42" t="s">
        <v>257</v>
      </c>
      <c r="F204" s="176"/>
      <c r="G204" s="169"/>
      <c r="H204" s="1"/>
      <c r="I204" s="1"/>
      <c r="J204" s="1"/>
      <c r="K204" s="1"/>
      <c r="L204" s="1"/>
      <c r="M204" s="1"/>
      <c r="N204" s="1"/>
      <c r="O204" s="1"/>
      <c r="P204" s="1"/>
      <c r="Q204" s="1"/>
      <c r="R204" s="1"/>
      <c r="S204" s="1"/>
      <c r="T204" s="1"/>
      <c r="U204" s="1"/>
      <c r="V204" s="1"/>
      <c r="W204" s="1"/>
      <c r="X204" s="1"/>
      <c r="Y204" s="1"/>
      <c r="Z204" s="1"/>
    </row>
    <row r="205" spans="1:26" ht="15.75" customHeight="1">
      <c r="A205" s="169"/>
      <c r="B205" s="169"/>
      <c r="C205" s="10"/>
      <c r="D205" s="76" t="s">
        <v>264</v>
      </c>
      <c r="E205" s="42" t="s">
        <v>257</v>
      </c>
      <c r="F205" s="176"/>
      <c r="G205" s="169"/>
      <c r="H205" s="1"/>
      <c r="I205" s="1"/>
      <c r="J205" s="1"/>
      <c r="K205" s="1"/>
      <c r="L205" s="1"/>
      <c r="M205" s="1"/>
      <c r="N205" s="1"/>
      <c r="O205" s="1"/>
      <c r="P205" s="1"/>
      <c r="Q205" s="1"/>
      <c r="R205" s="1"/>
      <c r="S205" s="1"/>
      <c r="T205" s="1"/>
      <c r="U205" s="1"/>
      <c r="V205" s="1"/>
      <c r="W205" s="1"/>
      <c r="X205" s="1"/>
      <c r="Y205" s="1"/>
      <c r="Z205" s="1"/>
    </row>
    <row r="206" spans="1:26" ht="15.75" customHeight="1">
      <c r="A206" s="169"/>
      <c r="B206" s="169"/>
      <c r="C206" s="10"/>
      <c r="D206" s="75" t="s">
        <v>265</v>
      </c>
      <c r="E206" s="42" t="s">
        <v>257</v>
      </c>
      <c r="F206" s="176"/>
      <c r="G206" s="169"/>
      <c r="H206" s="1"/>
      <c r="I206" s="1"/>
      <c r="J206" s="1"/>
      <c r="K206" s="1"/>
      <c r="L206" s="1"/>
      <c r="M206" s="1"/>
      <c r="N206" s="1"/>
      <c r="O206" s="1"/>
      <c r="P206" s="1"/>
      <c r="Q206" s="1"/>
      <c r="R206" s="1"/>
      <c r="S206" s="1"/>
      <c r="T206" s="1"/>
      <c r="U206" s="1"/>
      <c r="V206" s="1"/>
      <c r="W206" s="1"/>
      <c r="X206" s="1"/>
      <c r="Y206" s="1"/>
      <c r="Z206" s="1"/>
    </row>
    <row r="207" spans="1:26" ht="15.75" customHeight="1">
      <c r="A207" s="169"/>
      <c r="B207" s="169"/>
      <c r="C207" s="10"/>
      <c r="D207" s="75" t="s">
        <v>266</v>
      </c>
      <c r="E207" s="42" t="s">
        <v>257</v>
      </c>
      <c r="F207" s="176"/>
      <c r="G207" s="169"/>
      <c r="H207" s="1"/>
      <c r="I207" s="1"/>
      <c r="J207" s="1"/>
      <c r="K207" s="1"/>
      <c r="L207" s="1"/>
      <c r="M207" s="1"/>
      <c r="N207" s="1"/>
      <c r="O207" s="1"/>
      <c r="P207" s="1"/>
      <c r="Q207" s="1"/>
      <c r="R207" s="1"/>
      <c r="S207" s="1"/>
      <c r="T207" s="1"/>
      <c r="U207" s="1"/>
      <c r="V207" s="1"/>
      <c r="W207" s="1"/>
      <c r="X207" s="1"/>
      <c r="Y207" s="1"/>
      <c r="Z207" s="1"/>
    </row>
    <row r="208" spans="1:26" ht="15.75" customHeight="1">
      <c r="A208" s="169"/>
      <c r="B208" s="169"/>
      <c r="C208" s="10"/>
      <c r="D208" s="75" t="s">
        <v>267</v>
      </c>
      <c r="E208" s="42" t="s">
        <v>257</v>
      </c>
      <c r="F208" s="176"/>
      <c r="G208" s="169"/>
      <c r="H208" s="1"/>
      <c r="I208" s="1"/>
      <c r="J208" s="1"/>
      <c r="K208" s="1"/>
      <c r="L208" s="1"/>
      <c r="M208" s="1"/>
      <c r="N208" s="1"/>
      <c r="O208" s="1"/>
      <c r="P208" s="1"/>
      <c r="Q208" s="1"/>
      <c r="R208" s="1"/>
      <c r="S208" s="1"/>
      <c r="T208" s="1"/>
      <c r="U208" s="1"/>
      <c r="V208" s="1"/>
      <c r="W208" s="1"/>
      <c r="X208" s="1"/>
      <c r="Y208" s="1"/>
      <c r="Z208" s="1"/>
    </row>
    <row r="209" spans="1:26" ht="15.75" customHeight="1">
      <c r="A209" s="169"/>
      <c r="B209" s="169"/>
      <c r="C209" s="10"/>
      <c r="D209" s="75" t="s">
        <v>268</v>
      </c>
      <c r="E209" s="42" t="s">
        <v>257</v>
      </c>
      <c r="F209" s="176"/>
      <c r="G209" s="169"/>
      <c r="H209" s="1"/>
      <c r="I209" s="1"/>
      <c r="J209" s="1"/>
      <c r="K209" s="1"/>
      <c r="L209" s="1"/>
      <c r="M209" s="1"/>
      <c r="N209" s="1"/>
      <c r="O209" s="1"/>
      <c r="P209" s="1"/>
      <c r="Q209" s="1"/>
      <c r="R209" s="1"/>
      <c r="S209" s="1"/>
      <c r="T209" s="1"/>
      <c r="U209" s="1"/>
      <c r="V209" s="1"/>
      <c r="W209" s="1"/>
      <c r="X209" s="1"/>
      <c r="Y209" s="1"/>
      <c r="Z209" s="1"/>
    </row>
    <row r="210" spans="1:26" ht="15.75" customHeight="1">
      <c r="A210" s="169"/>
      <c r="B210" s="169"/>
      <c r="C210" s="10"/>
      <c r="D210" s="75" t="s">
        <v>269</v>
      </c>
      <c r="E210" s="42" t="s">
        <v>257</v>
      </c>
      <c r="F210" s="176"/>
      <c r="G210" s="169"/>
      <c r="H210" s="1"/>
      <c r="I210" s="1"/>
      <c r="J210" s="1"/>
      <c r="K210" s="1"/>
      <c r="L210" s="1"/>
      <c r="M210" s="1"/>
      <c r="N210" s="1"/>
      <c r="O210" s="1"/>
      <c r="P210" s="1"/>
      <c r="Q210" s="1"/>
      <c r="R210" s="1"/>
      <c r="S210" s="1"/>
      <c r="T210" s="1"/>
      <c r="U210" s="1"/>
      <c r="V210" s="1"/>
      <c r="W210" s="1"/>
      <c r="X210" s="1"/>
      <c r="Y210" s="1"/>
      <c r="Z210" s="1"/>
    </row>
    <row r="211" spans="1:26" ht="15.75" customHeight="1">
      <c r="A211" s="169"/>
      <c r="B211" s="169"/>
      <c r="C211" s="10"/>
      <c r="D211" s="75" t="s">
        <v>270</v>
      </c>
      <c r="E211" s="42" t="s">
        <v>257</v>
      </c>
      <c r="F211" s="176"/>
      <c r="G211" s="169"/>
      <c r="H211" s="1"/>
      <c r="I211" s="1"/>
      <c r="J211" s="1"/>
      <c r="K211" s="1"/>
      <c r="L211" s="1"/>
      <c r="M211" s="1"/>
      <c r="N211" s="1"/>
      <c r="O211" s="1"/>
      <c r="P211" s="1"/>
      <c r="Q211" s="1"/>
      <c r="R211" s="1"/>
      <c r="S211" s="1"/>
      <c r="T211" s="1"/>
      <c r="U211" s="1"/>
      <c r="V211" s="1"/>
      <c r="W211" s="1"/>
      <c r="X211" s="1"/>
      <c r="Y211" s="1"/>
      <c r="Z211" s="1"/>
    </row>
    <row r="212" spans="1:26" ht="15.75" customHeight="1">
      <c r="A212" s="170"/>
      <c r="B212" s="170"/>
      <c r="C212" s="13"/>
      <c r="D212" s="75" t="s">
        <v>271</v>
      </c>
      <c r="E212" s="42" t="s">
        <v>257</v>
      </c>
      <c r="F212" s="177"/>
      <c r="G212" s="170"/>
      <c r="H212" s="1"/>
      <c r="I212" s="1"/>
      <c r="J212" s="1"/>
      <c r="K212" s="1"/>
      <c r="L212" s="1"/>
      <c r="M212" s="1"/>
      <c r="N212" s="1"/>
      <c r="O212" s="1"/>
      <c r="P212" s="1"/>
      <c r="Q212" s="1"/>
      <c r="R212" s="1"/>
      <c r="S212" s="1"/>
      <c r="T212" s="1"/>
      <c r="U212" s="1"/>
      <c r="V212" s="1"/>
      <c r="W212" s="1"/>
      <c r="X212" s="1"/>
      <c r="Y212" s="1"/>
      <c r="Z212" s="1"/>
    </row>
    <row r="213" spans="1:26" ht="15.75" customHeight="1">
      <c r="A213" s="168" t="s">
        <v>272</v>
      </c>
      <c r="B213" s="7" t="s">
        <v>273</v>
      </c>
      <c r="C213" s="7" t="s">
        <v>106</v>
      </c>
      <c r="D213" s="9" t="s">
        <v>273</v>
      </c>
      <c r="E213" s="17" t="s">
        <v>274</v>
      </c>
      <c r="F213" s="64" t="s">
        <v>239</v>
      </c>
      <c r="G213" s="64" t="s">
        <v>275</v>
      </c>
      <c r="H213" s="1"/>
      <c r="I213" s="1"/>
      <c r="J213" s="1"/>
      <c r="K213" s="1"/>
      <c r="L213" s="1"/>
      <c r="M213" s="1"/>
      <c r="N213" s="1"/>
      <c r="O213" s="1"/>
      <c r="P213" s="1"/>
      <c r="Q213" s="1"/>
      <c r="R213" s="1"/>
      <c r="S213" s="1"/>
      <c r="T213" s="1"/>
      <c r="U213" s="1"/>
      <c r="V213" s="1"/>
      <c r="W213" s="1"/>
      <c r="X213" s="1"/>
      <c r="Y213" s="1"/>
      <c r="Z213" s="1"/>
    </row>
    <row r="214" spans="1:26" ht="15.75" customHeight="1">
      <c r="A214" s="170"/>
      <c r="B214" s="13"/>
      <c r="C214" s="13"/>
      <c r="D214" s="15" t="s">
        <v>276</v>
      </c>
      <c r="E214" s="37" t="s">
        <v>274</v>
      </c>
      <c r="F214" s="56"/>
      <c r="G214" s="56"/>
      <c r="H214" s="1"/>
      <c r="I214" s="1"/>
      <c r="J214" s="1"/>
      <c r="K214" s="1"/>
      <c r="L214" s="1"/>
      <c r="M214" s="1"/>
      <c r="N214" s="1"/>
      <c r="O214" s="1"/>
      <c r="P214" s="1"/>
      <c r="Q214" s="1"/>
      <c r="R214" s="1"/>
      <c r="S214" s="1"/>
      <c r="T214" s="1"/>
      <c r="U214" s="1"/>
      <c r="V214" s="1"/>
      <c r="W214" s="1"/>
      <c r="X214" s="1"/>
      <c r="Y214" s="1"/>
      <c r="Z214" s="1"/>
    </row>
    <row r="215" spans="1:26" ht="15.75" customHeight="1">
      <c r="A215" s="173" t="s">
        <v>277</v>
      </c>
      <c r="B215" s="19" t="s">
        <v>278</v>
      </c>
      <c r="C215" s="7" t="s">
        <v>279</v>
      </c>
      <c r="D215" s="9" t="s">
        <v>280</v>
      </c>
      <c r="E215" s="17"/>
      <c r="F215" s="174" t="s">
        <v>281</v>
      </c>
      <c r="G215" s="174" t="s">
        <v>275</v>
      </c>
      <c r="H215" s="1"/>
      <c r="I215" s="1"/>
      <c r="J215" s="1"/>
      <c r="K215" s="1"/>
      <c r="L215" s="1"/>
      <c r="M215" s="1"/>
      <c r="N215" s="1"/>
      <c r="O215" s="1"/>
      <c r="P215" s="1"/>
      <c r="Q215" s="1"/>
      <c r="R215" s="1"/>
      <c r="S215" s="1"/>
      <c r="T215" s="1"/>
      <c r="U215" s="1"/>
      <c r="V215" s="1"/>
      <c r="W215" s="1"/>
      <c r="X215" s="1"/>
      <c r="Y215" s="1"/>
      <c r="Z215" s="1"/>
    </row>
    <row r="216" spans="1:26" ht="15.75" customHeight="1">
      <c r="A216" s="169"/>
      <c r="B216" s="21"/>
      <c r="C216" s="10" t="s">
        <v>279</v>
      </c>
      <c r="D216" s="11" t="s">
        <v>282</v>
      </c>
      <c r="E216" s="36" t="s">
        <v>571</v>
      </c>
      <c r="F216" s="169"/>
      <c r="G216" s="169"/>
      <c r="H216" s="1"/>
      <c r="I216" s="1"/>
      <c r="J216" s="1"/>
      <c r="K216" s="1"/>
      <c r="L216" s="1"/>
      <c r="M216" s="1"/>
      <c r="N216" s="1"/>
      <c r="O216" s="1"/>
      <c r="P216" s="1"/>
      <c r="Q216" s="1"/>
      <c r="R216" s="1"/>
      <c r="S216" s="1"/>
      <c r="T216" s="1"/>
      <c r="U216" s="1"/>
      <c r="V216" s="1"/>
      <c r="W216" s="1"/>
      <c r="X216" s="1"/>
      <c r="Y216" s="1"/>
      <c r="Z216" s="1"/>
    </row>
    <row r="217" spans="1:26" ht="15.75" customHeight="1">
      <c r="A217" s="170"/>
      <c r="B217" s="22"/>
      <c r="C217" s="13" t="s">
        <v>279</v>
      </c>
      <c r="D217" s="15" t="s">
        <v>283</v>
      </c>
      <c r="E217" s="37"/>
      <c r="F217" s="170"/>
      <c r="G217" s="170"/>
      <c r="H217" s="1"/>
      <c r="I217" s="1"/>
      <c r="J217" s="1"/>
      <c r="K217" s="1"/>
      <c r="L217" s="1"/>
      <c r="M217" s="1"/>
      <c r="N217" s="1"/>
      <c r="O217" s="1"/>
      <c r="P217" s="1"/>
      <c r="Q217" s="1"/>
      <c r="R217" s="1"/>
      <c r="S217" s="1"/>
      <c r="T217" s="1"/>
      <c r="U217" s="1"/>
      <c r="V217" s="1"/>
      <c r="W217" s="1"/>
      <c r="X217" s="1"/>
      <c r="Y217" s="1"/>
      <c r="Z217" s="1"/>
    </row>
    <row r="218" spans="1:26" ht="15.75" customHeight="1">
      <c r="A218" s="168" t="s">
        <v>284</v>
      </c>
      <c r="B218" s="7" t="s">
        <v>285</v>
      </c>
      <c r="C218" s="7" t="s">
        <v>279</v>
      </c>
      <c r="D218" s="9" t="s">
        <v>286</v>
      </c>
      <c r="E218" s="172" t="s">
        <v>571</v>
      </c>
      <c r="F218" s="174" t="s">
        <v>287</v>
      </c>
      <c r="G218" s="174" t="s">
        <v>275</v>
      </c>
      <c r="H218" s="1"/>
      <c r="I218" s="1"/>
      <c r="J218" s="1"/>
      <c r="K218" s="1"/>
      <c r="L218" s="1"/>
      <c r="M218" s="1"/>
      <c r="N218" s="1"/>
      <c r="O218" s="1"/>
      <c r="P218" s="1"/>
      <c r="Q218" s="1"/>
      <c r="R218" s="1"/>
      <c r="S218" s="1"/>
      <c r="T218" s="1"/>
      <c r="U218" s="1"/>
      <c r="V218" s="1"/>
      <c r="W218" s="1"/>
      <c r="X218" s="1"/>
      <c r="Y218" s="1"/>
      <c r="Z218" s="1"/>
    </row>
    <row r="219" spans="1:26" ht="15.75" customHeight="1">
      <c r="A219" s="169"/>
      <c r="B219" s="10"/>
      <c r="C219" s="10" t="s">
        <v>279</v>
      </c>
      <c r="D219" s="11" t="s">
        <v>288</v>
      </c>
      <c r="E219" s="169"/>
      <c r="F219" s="169"/>
      <c r="G219" s="169"/>
      <c r="H219" s="1"/>
      <c r="I219" s="1"/>
      <c r="J219" s="1"/>
      <c r="K219" s="1"/>
      <c r="L219" s="1"/>
      <c r="M219" s="1"/>
      <c r="N219" s="1"/>
      <c r="O219" s="1"/>
      <c r="P219" s="1"/>
      <c r="Q219" s="1"/>
      <c r="R219" s="1"/>
      <c r="S219" s="1"/>
      <c r="T219" s="1"/>
      <c r="U219" s="1"/>
      <c r="V219" s="1"/>
      <c r="W219" s="1"/>
      <c r="X219" s="1"/>
      <c r="Y219" s="1"/>
      <c r="Z219" s="1"/>
    </row>
    <row r="220" spans="1:26" ht="15.75" customHeight="1">
      <c r="A220" s="169"/>
      <c r="B220" s="10"/>
      <c r="C220" s="10" t="s">
        <v>279</v>
      </c>
      <c r="D220" s="11" t="s">
        <v>289</v>
      </c>
      <c r="E220" s="169"/>
      <c r="F220" s="169"/>
      <c r="G220" s="169"/>
      <c r="H220" s="1"/>
      <c r="I220" s="1"/>
      <c r="J220" s="1"/>
      <c r="K220" s="1"/>
      <c r="L220" s="1"/>
      <c r="M220" s="1"/>
      <c r="N220" s="1"/>
      <c r="O220" s="1"/>
      <c r="P220" s="1"/>
      <c r="Q220" s="1"/>
      <c r="R220" s="1"/>
      <c r="S220" s="1"/>
      <c r="T220" s="1"/>
      <c r="U220" s="1"/>
      <c r="V220" s="1"/>
      <c r="W220" s="1"/>
      <c r="X220" s="1"/>
      <c r="Y220" s="1"/>
      <c r="Z220" s="1"/>
    </row>
    <row r="221" spans="1:26" ht="15.75" customHeight="1">
      <c r="A221" s="169"/>
      <c r="B221" s="10"/>
      <c r="C221" s="10" t="s">
        <v>279</v>
      </c>
      <c r="D221" s="11" t="s">
        <v>290</v>
      </c>
      <c r="E221" s="169"/>
      <c r="F221" s="169"/>
      <c r="G221" s="169"/>
      <c r="H221" s="1"/>
      <c r="I221" s="1"/>
      <c r="J221" s="1"/>
      <c r="K221" s="1"/>
      <c r="L221" s="1"/>
      <c r="M221" s="1"/>
      <c r="N221" s="1"/>
      <c r="O221" s="1"/>
      <c r="P221" s="1"/>
      <c r="Q221" s="1"/>
      <c r="R221" s="1"/>
      <c r="S221" s="1"/>
      <c r="T221" s="1"/>
      <c r="U221" s="1"/>
      <c r="V221" s="1"/>
      <c r="W221" s="1"/>
      <c r="X221" s="1"/>
      <c r="Y221" s="1"/>
      <c r="Z221" s="1"/>
    </row>
    <row r="222" spans="1:26" ht="15.75" customHeight="1">
      <c r="A222" s="169"/>
      <c r="B222" s="10"/>
      <c r="C222" s="10" t="s">
        <v>279</v>
      </c>
      <c r="D222" s="11" t="s">
        <v>291</v>
      </c>
      <c r="E222" s="169"/>
      <c r="F222" s="169"/>
      <c r="G222" s="169"/>
      <c r="H222" s="1"/>
      <c r="I222" s="1"/>
      <c r="J222" s="1"/>
      <c r="K222" s="1"/>
      <c r="L222" s="1"/>
      <c r="M222" s="1"/>
      <c r="N222" s="1"/>
      <c r="O222" s="1"/>
      <c r="P222" s="1"/>
      <c r="Q222" s="1"/>
      <c r="R222" s="1"/>
      <c r="S222" s="1"/>
      <c r="T222" s="1"/>
      <c r="U222" s="1"/>
      <c r="V222" s="1"/>
      <c r="W222" s="1"/>
      <c r="X222" s="1"/>
      <c r="Y222" s="1"/>
      <c r="Z222" s="1"/>
    </row>
    <row r="223" spans="1:26" ht="15.75" customHeight="1">
      <c r="A223" s="169"/>
      <c r="B223" s="10"/>
      <c r="C223" s="10" t="s">
        <v>279</v>
      </c>
      <c r="D223" s="11" t="s">
        <v>292</v>
      </c>
      <c r="E223" s="169"/>
      <c r="F223" s="169"/>
      <c r="G223" s="169"/>
      <c r="H223" s="1"/>
      <c r="I223" s="1"/>
      <c r="J223" s="1"/>
      <c r="K223" s="1"/>
      <c r="L223" s="1"/>
      <c r="M223" s="1"/>
      <c r="N223" s="1"/>
      <c r="O223" s="1"/>
      <c r="P223" s="1"/>
      <c r="Q223" s="1"/>
      <c r="R223" s="1"/>
      <c r="S223" s="1"/>
      <c r="T223" s="1"/>
      <c r="U223" s="1"/>
      <c r="V223" s="1"/>
      <c r="W223" s="1"/>
      <c r="X223" s="1"/>
      <c r="Y223" s="1"/>
      <c r="Z223" s="1"/>
    </row>
    <row r="224" spans="1:26" ht="15.75" customHeight="1">
      <c r="A224" s="169"/>
      <c r="B224" s="10"/>
      <c r="C224" s="10" t="s">
        <v>279</v>
      </c>
      <c r="D224" s="11" t="s">
        <v>293</v>
      </c>
      <c r="E224" s="169"/>
      <c r="F224" s="170"/>
      <c r="G224" s="170"/>
      <c r="H224" s="1"/>
      <c r="I224" s="1"/>
      <c r="J224" s="1"/>
      <c r="K224" s="1"/>
      <c r="L224" s="1"/>
      <c r="M224" s="1"/>
      <c r="N224" s="1"/>
      <c r="O224" s="1"/>
      <c r="P224" s="1"/>
      <c r="Q224" s="1"/>
      <c r="R224" s="1"/>
      <c r="S224" s="1"/>
      <c r="T224" s="1"/>
      <c r="U224" s="1"/>
      <c r="V224" s="1"/>
      <c r="W224" s="1"/>
      <c r="X224" s="1"/>
      <c r="Y224" s="1"/>
      <c r="Z224" s="1"/>
    </row>
    <row r="225" spans="1:26" ht="15.75" customHeight="1">
      <c r="A225" s="170"/>
      <c r="B225" s="13"/>
      <c r="C225" s="13" t="s">
        <v>279</v>
      </c>
      <c r="D225" s="15" t="s">
        <v>294</v>
      </c>
      <c r="E225" s="170"/>
      <c r="F225" s="77"/>
      <c r="G225" s="77"/>
      <c r="H225" s="1"/>
      <c r="I225" s="1"/>
      <c r="J225" s="1"/>
      <c r="K225" s="1"/>
      <c r="L225" s="1"/>
      <c r="M225" s="1"/>
      <c r="N225" s="1"/>
      <c r="O225" s="1"/>
      <c r="P225" s="1"/>
      <c r="Q225" s="1"/>
      <c r="R225" s="1"/>
      <c r="S225" s="1"/>
      <c r="T225" s="1"/>
      <c r="U225" s="1"/>
      <c r="V225" s="1"/>
      <c r="W225" s="1"/>
      <c r="X225" s="1"/>
      <c r="Y225" s="1"/>
      <c r="Z225" s="1"/>
    </row>
    <row r="226" spans="1:26" ht="15.75" customHeight="1">
      <c r="A226" s="168" t="s">
        <v>295</v>
      </c>
      <c r="B226" s="7" t="s">
        <v>296</v>
      </c>
      <c r="C226" s="7" t="s">
        <v>91</v>
      </c>
      <c r="D226" s="9" t="s">
        <v>297</v>
      </c>
      <c r="E226" s="2" t="s">
        <v>572</v>
      </c>
      <c r="F226" s="174" t="s">
        <v>298</v>
      </c>
      <c r="G226" s="174" t="s">
        <v>275</v>
      </c>
      <c r="H226" s="1"/>
      <c r="I226" s="1"/>
      <c r="J226" s="1"/>
      <c r="K226" s="1"/>
      <c r="L226" s="1"/>
      <c r="M226" s="1"/>
      <c r="N226" s="1"/>
      <c r="O226" s="1"/>
      <c r="P226" s="1"/>
      <c r="Q226" s="1"/>
      <c r="R226" s="1"/>
      <c r="S226" s="1"/>
      <c r="T226" s="1"/>
      <c r="U226" s="1"/>
      <c r="V226" s="1"/>
      <c r="W226" s="1"/>
      <c r="X226" s="1"/>
      <c r="Y226" s="1"/>
      <c r="Z226" s="1"/>
    </row>
    <row r="227" spans="1:26" ht="15.75" customHeight="1">
      <c r="A227" s="170"/>
      <c r="B227" s="13"/>
      <c r="C227" s="13"/>
      <c r="D227" s="78" t="s">
        <v>299</v>
      </c>
      <c r="E227" s="79"/>
      <c r="F227" s="170"/>
      <c r="G227" s="170"/>
      <c r="H227" s="1"/>
      <c r="I227" s="1"/>
      <c r="J227" s="1"/>
      <c r="K227" s="1"/>
      <c r="L227" s="1"/>
      <c r="M227" s="1"/>
      <c r="N227" s="1"/>
      <c r="O227" s="1"/>
      <c r="P227" s="1"/>
      <c r="Q227" s="1"/>
      <c r="R227" s="1"/>
      <c r="S227" s="1"/>
      <c r="T227" s="1"/>
      <c r="U227" s="1"/>
      <c r="V227" s="1"/>
      <c r="W227" s="1"/>
      <c r="X227" s="1"/>
      <c r="Y227" s="1"/>
      <c r="Z227" s="1"/>
    </row>
    <row r="228" spans="1:26" ht="15.75" customHeight="1">
      <c r="A228" s="168" t="s">
        <v>300</v>
      </c>
      <c r="B228" s="171" t="s">
        <v>301</v>
      </c>
      <c r="C228" s="171" t="s">
        <v>302</v>
      </c>
      <c r="D228" s="19" t="s">
        <v>303</v>
      </c>
      <c r="E228" s="187" t="s">
        <v>572</v>
      </c>
      <c r="F228" s="7" t="s">
        <v>304</v>
      </c>
      <c r="G228" s="64" t="s">
        <v>275</v>
      </c>
      <c r="H228" s="1"/>
      <c r="I228" s="1"/>
      <c r="J228" s="1"/>
      <c r="K228" s="1"/>
      <c r="L228" s="1"/>
      <c r="M228" s="1"/>
      <c r="N228" s="1"/>
      <c r="O228" s="1"/>
      <c r="P228" s="1"/>
      <c r="Q228" s="1"/>
      <c r="R228" s="1"/>
      <c r="S228" s="1"/>
      <c r="T228" s="1"/>
      <c r="U228" s="1"/>
      <c r="V228" s="1"/>
      <c r="W228" s="1"/>
      <c r="X228" s="1"/>
      <c r="Y228" s="1"/>
      <c r="Z228" s="1"/>
    </row>
    <row r="229" spans="1:26" ht="15.75" customHeight="1">
      <c r="A229" s="169"/>
      <c r="B229" s="169"/>
      <c r="C229" s="169"/>
      <c r="D229" s="21" t="s">
        <v>305</v>
      </c>
      <c r="E229" s="169"/>
      <c r="F229" s="10"/>
      <c r="G229" s="10"/>
      <c r="H229" s="1"/>
      <c r="I229" s="1"/>
      <c r="J229" s="1"/>
      <c r="K229" s="1"/>
      <c r="L229" s="1"/>
      <c r="M229" s="1"/>
      <c r="N229" s="1"/>
      <c r="O229" s="1"/>
      <c r="P229" s="1"/>
      <c r="Q229" s="1"/>
      <c r="R229" s="1"/>
      <c r="S229" s="1"/>
      <c r="T229" s="1"/>
      <c r="U229" s="1"/>
      <c r="V229" s="1"/>
      <c r="W229" s="1"/>
      <c r="X229" s="1"/>
      <c r="Y229" s="1"/>
      <c r="Z229" s="1"/>
    </row>
    <row r="230" spans="1:26" ht="15.75" customHeight="1">
      <c r="A230" s="169"/>
      <c r="B230" s="169"/>
      <c r="C230" s="169"/>
      <c r="D230" s="21" t="s">
        <v>306</v>
      </c>
      <c r="E230" s="169"/>
      <c r="F230" s="10"/>
      <c r="G230" s="10"/>
      <c r="H230" s="1"/>
      <c r="I230" s="1"/>
      <c r="J230" s="1"/>
      <c r="K230" s="1"/>
      <c r="L230" s="1"/>
      <c r="M230" s="1"/>
      <c r="N230" s="1"/>
      <c r="O230" s="1"/>
      <c r="P230" s="1"/>
      <c r="Q230" s="1"/>
      <c r="R230" s="1"/>
      <c r="S230" s="1"/>
      <c r="T230" s="1"/>
      <c r="U230" s="1"/>
      <c r="V230" s="1"/>
      <c r="W230" s="1"/>
      <c r="X230" s="1"/>
      <c r="Y230" s="1"/>
      <c r="Z230" s="1"/>
    </row>
    <row r="231" spans="1:26" ht="15.75" customHeight="1">
      <c r="A231" s="169"/>
      <c r="B231" s="169"/>
      <c r="C231" s="169"/>
      <c r="D231" s="21" t="s">
        <v>307</v>
      </c>
      <c r="E231" s="169"/>
      <c r="F231" s="10"/>
      <c r="G231" s="10"/>
      <c r="H231" s="1"/>
      <c r="I231" s="1"/>
      <c r="J231" s="1"/>
      <c r="K231" s="1"/>
      <c r="L231" s="1"/>
      <c r="M231" s="1"/>
      <c r="N231" s="1"/>
      <c r="O231" s="1"/>
      <c r="P231" s="1"/>
      <c r="Q231" s="1"/>
      <c r="R231" s="1"/>
      <c r="S231" s="1"/>
      <c r="T231" s="1"/>
      <c r="U231" s="1"/>
      <c r="V231" s="1"/>
      <c r="W231" s="1"/>
      <c r="X231" s="1"/>
      <c r="Y231" s="1"/>
      <c r="Z231" s="1"/>
    </row>
    <row r="232" spans="1:26" ht="15.75" customHeight="1">
      <c r="A232" s="169"/>
      <c r="B232" s="169"/>
      <c r="C232" s="169"/>
      <c r="D232" s="1" t="s">
        <v>308</v>
      </c>
      <c r="E232" s="169"/>
      <c r="F232" s="10"/>
      <c r="G232" s="10"/>
      <c r="H232" s="1"/>
      <c r="I232" s="1"/>
      <c r="J232" s="1"/>
      <c r="K232" s="1"/>
      <c r="L232" s="1"/>
      <c r="M232" s="1"/>
      <c r="N232" s="1"/>
      <c r="O232" s="1"/>
      <c r="P232" s="1"/>
      <c r="Q232" s="1"/>
      <c r="R232" s="1"/>
      <c r="S232" s="1"/>
      <c r="T232" s="1"/>
      <c r="U232" s="1"/>
      <c r="V232" s="1"/>
      <c r="W232" s="1"/>
      <c r="X232" s="1"/>
      <c r="Y232" s="1"/>
      <c r="Z232" s="1"/>
    </row>
    <row r="233" spans="1:26" ht="15.75" customHeight="1">
      <c r="A233" s="170"/>
      <c r="B233" s="170"/>
      <c r="C233" s="170"/>
      <c r="D233" s="22" t="s">
        <v>309</v>
      </c>
      <c r="E233" s="170"/>
      <c r="F233" s="13"/>
      <c r="G233" s="13"/>
      <c r="H233" s="1"/>
      <c r="I233" s="1"/>
      <c r="J233" s="1"/>
      <c r="K233" s="1"/>
      <c r="L233" s="1"/>
      <c r="M233" s="1"/>
      <c r="N233" s="1"/>
      <c r="O233" s="1"/>
      <c r="P233" s="1"/>
      <c r="Q233" s="1"/>
      <c r="R233" s="1"/>
      <c r="S233" s="1"/>
      <c r="T233" s="1"/>
      <c r="U233" s="1"/>
      <c r="V233" s="1"/>
      <c r="W233" s="1"/>
      <c r="X233" s="1"/>
      <c r="Y233" s="1"/>
      <c r="Z233" s="1"/>
    </row>
    <row r="234" spans="1:26" ht="15.75" customHeight="1">
      <c r="A234" s="168" t="s">
        <v>310</v>
      </c>
      <c r="B234" s="7" t="s">
        <v>311</v>
      </c>
      <c r="C234" s="8" t="s">
        <v>106</v>
      </c>
      <c r="D234" s="7" t="s">
        <v>312</v>
      </c>
      <c r="E234" s="172" t="s">
        <v>572</v>
      </c>
      <c r="F234" s="188" t="s">
        <v>313</v>
      </c>
      <c r="G234" s="174" t="s">
        <v>275</v>
      </c>
      <c r="H234" s="1"/>
      <c r="I234" s="1"/>
      <c r="J234" s="1"/>
      <c r="K234" s="1"/>
      <c r="L234" s="1"/>
      <c r="M234" s="1"/>
      <c r="N234" s="1"/>
      <c r="O234" s="1"/>
      <c r="P234" s="1"/>
      <c r="Q234" s="1"/>
      <c r="R234" s="1"/>
      <c r="S234" s="1"/>
      <c r="T234" s="1"/>
      <c r="U234" s="1"/>
      <c r="V234" s="1"/>
      <c r="W234" s="1"/>
      <c r="X234" s="1"/>
      <c r="Y234" s="1"/>
      <c r="Z234" s="1"/>
    </row>
    <row r="235" spans="1:26" ht="15.75" customHeight="1">
      <c r="A235" s="169"/>
      <c r="B235" s="10"/>
      <c r="C235" s="1"/>
      <c r="D235" s="10" t="s">
        <v>314</v>
      </c>
      <c r="E235" s="169"/>
      <c r="F235" s="169"/>
      <c r="G235" s="169"/>
      <c r="H235" s="1"/>
      <c r="I235" s="1"/>
      <c r="J235" s="1"/>
      <c r="K235" s="1"/>
      <c r="L235" s="1"/>
      <c r="M235" s="1"/>
      <c r="N235" s="1"/>
      <c r="O235" s="1"/>
      <c r="P235" s="1"/>
      <c r="Q235" s="1"/>
      <c r="R235" s="1"/>
      <c r="S235" s="1"/>
      <c r="T235" s="1"/>
      <c r="U235" s="1"/>
      <c r="V235" s="1"/>
      <c r="W235" s="1"/>
      <c r="X235" s="1"/>
      <c r="Y235" s="1"/>
      <c r="Z235" s="1"/>
    </row>
    <row r="236" spans="1:26" ht="15.75" customHeight="1">
      <c r="A236" s="169"/>
      <c r="B236" s="13"/>
      <c r="C236" s="14"/>
      <c r="D236" s="13" t="s">
        <v>315</v>
      </c>
      <c r="E236" s="169"/>
      <c r="F236" s="169"/>
      <c r="G236" s="169"/>
      <c r="H236" s="1"/>
      <c r="I236" s="1"/>
      <c r="J236" s="1"/>
      <c r="K236" s="1"/>
      <c r="L236" s="1"/>
      <c r="M236" s="1"/>
      <c r="N236" s="1"/>
      <c r="O236" s="1"/>
      <c r="P236" s="1"/>
      <c r="Q236" s="1"/>
      <c r="R236" s="1"/>
      <c r="S236" s="1"/>
      <c r="T236" s="1"/>
      <c r="U236" s="1"/>
      <c r="V236" s="1"/>
      <c r="W236" s="1"/>
      <c r="X236" s="1"/>
      <c r="Y236" s="1"/>
      <c r="Z236" s="1"/>
    </row>
    <row r="237" spans="1:26" ht="15.75" customHeight="1">
      <c r="A237" s="169"/>
      <c r="B237" s="174" t="s">
        <v>316</v>
      </c>
      <c r="C237" s="8" t="s">
        <v>106</v>
      </c>
      <c r="D237" s="7" t="s">
        <v>290</v>
      </c>
      <c r="E237" s="169"/>
      <c r="F237" s="169"/>
      <c r="G237" s="169"/>
      <c r="H237" s="1"/>
      <c r="I237" s="1"/>
      <c r="J237" s="1"/>
      <c r="K237" s="1"/>
      <c r="L237" s="1"/>
      <c r="M237" s="1"/>
      <c r="N237" s="1"/>
      <c r="O237" s="1"/>
      <c r="P237" s="1"/>
      <c r="Q237" s="1"/>
      <c r="R237" s="1"/>
      <c r="S237" s="1"/>
      <c r="T237" s="1"/>
      <c r="U237" s="1"/>
      <c r="V237" s="1"/>
      <c r="W237" s="1"/>
      <c r="X237" s="1"/>
      <c r="Y237" s="1"/>
      <c r="Z237" s="1"/>
    </row>
    <row r="238" spans="1:26" ht="15.75" customHeight="1">
      <c r="A238" s="169"/>
      <c r="B238" s="169"/>
      <c r="C238" s="1"/>
      <c r="D238" s="10" t="s">
        <v>292</v>
      </c>
      <c r="E238" s="169"/>
      <c r="F238" s="169"/>
      <c r="G238" s="169"/>
      <c r="H238" s="1"/>
      <c r="I238" s="1"/>
      <c r="J238" s="1"/>
      <c r="K238" s="1"/>
      <c r="L238" s="1"/>
      <c r="M238" s="1"/>
      <c r="N238" s="1"/>
      <c r="O238" s="1"/>
      <c r="P238" s="1"/>
      <c r="Q238" s="1"/>
      <c r="R238" s="1"/>
      <c r="S238" s="1"/>
      <c r="T238" s="1"/>
      <c r="U238" s="1"/>
      <c r="V238" s="1"/>
      <c r="W238" s="1"/>
      <c r="X238" s="1"/>
      <c r="Y238" s="1"/>
      <c r="Z238" s="1"/>
    </row>
    <row r="239" spans="1:26" ht="15.75" customHeight="1">
      <c r="A239" s="169"/>
      <c r="B239" s="169"/>
      <c r="C239" s="1"/>
      <c r="D239" s="10" t="s">
        <v>293</v>
      </c>
      <c r="E239" s="169"/>
      <c r="F239" s="169"/>
      <c r="G239" s="169"/>
      <c r="H239" s="1"/>
      <c r="I239" s="1"/>
      <c r="J239" s="1"/>
      <c r="K239" s="1"/>
      <c r="L239" s="1"/>
      <c r="M239" s="1"/>
      <c r="N239" s="1"/>
      <c r="O239" s="1"/>
      <c r="P239" s="1"/>
      <c r="Q239" s="1"/>
      <c r="R239" s="1"/>
      <c r="S239" s="1"/>
      <c r="T239" s="1"/>
      <c r="U239" s="1"/>
      <c r="V239" s="1"/>
      <c r="W239" s="1"/>
      <c r="X239" s="1"/>
      <c r="Y239" s="1"/>
      <c r="Z239" s="1"/>
    </row>
    <row r="240" spans="1:26" ht="15.75" customHeight="1">
      <c r="A240" s="169"/>
      <c r="B240" s="169"/>
      <c r="C240" s="1"/>
      <c r="D240" s="10" t="s">
        <v>317</v>
      </c>
      <c r="E240" s="169"/>
      <c r="F240" s="169"/>
      <c r="G240" s="169"/>
      <c r="H240" s="1"/>
      <c r="I240" s="1"/>
      <c r="J240" s="1"/>
      <c r="K240" s="1"/>
      <c r="L240" s="1"/>
      <c r="M240" s="1"/>
      <c r="N240" s="1"/>
      <c r="O240" s="1"/>
      <c r="P240" s="1"/>
      <c r="Q240" s="1"/>
      <c r="R240" s="1"/>
      <c r="S240" s="1"/>
      <c r="T240" s="1"/>
      <c r="U240" s="1"/>
      <c r="V240" s="1"/>
      <c r="W240" s="1"/>
      <c r="X240" s="1"/>
      <c r="Y240" s="1"/>
      <c r="Z240" s="1"/>
    </row>
    <row r="241" spans="1:26" ht="15.75" customHeight="1">
      <c r="A241" s="169"/>
      <c r="B241" s="169"/>
      <c r="C241" s="1"/>
      <c r="D241" s="10" t="s">
        <v>318</v>
      </c>
      <c r="E241" s="169"/>
      <c r="F241" s="169"/>
      <c r="G241" s="169"/>
      <c r="H241" s="1"/>
      <c r="I241" s="1"/>
      <c r="J241" s="1"/>
      <c r="K241" s="1"/>
      <c r="L241" s="1"/>
      <c r="M241" s="1"/>
      <c r="N241" s="1"/>
      <c r="O241" s="1"/>
      <c r="P241" s="1"/>
      <c r="Q241" s="1"/>
      <c r="R241" s="1"/>
      <c r="S241" s="1"/>
      <c r="T241" s="1"/>
      <c r="U241" s="1"/>
      <c r="V241" s="1"/>
      <c r="W241" s="1"/>
      <c r="X241" s="1"/>
      <c r="Y241" s="1"/>
      <c r="Z241" s="1"/>
    </row>
    <row r="242" spans="1:26" ht="15.75" customHeight="1">
      <c r="A242" s="169"/>
      <c r="B242" s="169"/>
      <c r="C242" s="1"/>
      <c r="D242" s="10" t="s">
        <v>319</v>
      </c>
      <c r="E242" s="169"/>
      <c r="F242" s="169"/>
      <c r="G242" s="169"/>
      <c r="H242" s="1"/>
      <c r="I242" s="1"/>
      <c r="J242" s="1"/>
      <c r="K242" s="1"/>
      <c r="L242" s="1"/>
      <c r="M242" s="1"/>
      <c r="N242" s="1"/>
      <c r="O242" s="1"/>
      <c r="P242" s="1"/>
      <c r="Q242" s="1"/>
      <c r="R242" s="1"/>
      <c r="S242" s="1"/>
      <c r="T242" s="1"/>
      <c r="U242" s="1"/>
      <c r="V242" s="1"/>
      <c r="W242" s="1"/>
      <c r="X242" s="1"/>
      <c r="Y242" s="1"/>
      <c r="Z242" s="1"/>
    </row>
    <row r="243" spans="1:26" ht="15.75" customHeight="1">
      <c r="A243" s="169"/>
      <c r="B243" s="170"/>
      <c r="C243" s="14"/>
      <c r="D243" s="13" t="s">
        <v>320</v>
      </c>
      <c r="E243" s="169"/>
      <c r="F243" s="169"/>
      <c r="G243" s="169"/>
      <c r="H243" s="1"/>
      <c r="I243" s="1"/>
      <c r="J243" s="1"/>
      <c r="K243" s="1"/>
      <c r="L243" s="1"/>
      <c r="M243" s="1"/>
      <c r="N243" s="1"/>
      <c r="O243" s="1"/>
      <c r="P243" s="1"/>
      <c r="Q243" s="1"/>
      <c r="R243" s="1"/>
      <c r="S243" s="1"/>
      <c r="T243" s="1"/>
      <c r="U243" s="1"/>
      <c r="V243" s="1"/>
      <c r="W243" s="1"/>
      <c r="X243" s="1"/>
      <c r="Y243" s="1"/>
      <c r="Z243" s="1"/>
    </row>
    <row r="244" spans="1:26" ht="15.75" customHeight="1">
      <c r="A244" s="169"/>
      <c r="B244" s="174" t="s">
        <v>321</v>
      </c>
      <c r="C244" s="1" t="s">
        <v>106</v>
      </c>
      <c r="D244" s="21" t="s">
        <v>322</v>
      </c>
      <c r="E244" s="169"/>
      <c r="F244" s="169"/>
      <c r="G244" s="169"/>
      <c r="H244" s="1"/>
      <c r="I244" s="1"/>
      <c r="J244" s="1"/>
      <c r="K244" s="1"/>
      <c r="L244" s="1"/>
      <c r="M244" s="1"/>
      <c r="N244" s="1"/>
      <c r="O244" s="1"/>
      <c r="P244" s="1"/>
      <c r="Q244" s="1"/>
      <c r="R244" s="1"/>
      <c r="S244" s="1"/>
      <c r="T244" s="1"/>
      <c r="U244" s="1"/>
      <c r="V244" s="1"/>
      <c r="W244" s="1"/>
      <c r="X244" s="1"/>
      <c r="Y244" s="1"/>
      <c r="Z244" s="1"/>
    </row>
    <row r="245" spans="1:26" ht="15.75" customHeight="1">
      <c r="A245" s="169"/>
      <c r="B245" s="169"/>
      <c r="C245" s="1"/>
      <c r="D245" s="21" t="s">
        <v>323</v>
      </c>
      <c r="E245" s="169"/>
      <c r="F245" s="169"/>
      <c r="G245" s="169"/>
      <c r="H245" s="1"/>
      <c r="I245" s="1"/>
      <c r="J245" s="1"/>
      <c r="K245" s="1"/>
      <c r="L245" s="1"/>
      <c r="M245" s="1"/>
      <c r="N245" s="1"/>
      <c r="O245" s="1"/>
      <c r="P245" s="1"/>
      <c r="Q245" s="1"/>
      <c r="R245" s="1"/>
      <c r="S245" s="1"/>
      <c r="T245" s="1"/>
      <c r="U245" s="1"/>
      <c r="V245" s="1"/>
      <c r="W245" s="1"/>
      <c r="X245" s="1"/>
      <c r="Y245" s="1"/>
      <c r="Z245" s="1"/>
    </row>
    <row r="246" spans="1:26" ht="15.75" customHeight="1">
      <c r="A246" s="169"/>
      <c r="B246" s="170"/>
      <c r="C246" s="1"/>
      <c r="D246" s="21" t="s">
        <v>324</v>
      </c>
      <c r="E246" s="169"/>
      <c r="F246" s="169"/>
      <c r="G246" s="169"/>
      <c r="H246" s="1"/>
      <c r="I246" s="1"/>
      <c r="J246" s="1"/>
      <c r="K246" s="1"/>
      <c r="L246" s="1"/>
      <c r="M246" s="1"/>
      <c r="N246" s="1"/>
      <c r="O246" s="1"/>
      <c r="P246" s="1"/>
      <c r="Q246" s="1"/>
      <c r="R246" s="1"/>
      <c r="S246" s="1"/>
      <c r="T246" s="1"/>
      <c r="U246" s="1"/>
      <c r="V246" s="1"/>
      <c r="W246" s="1"/>
      <c r="X246" s="1"/>
      <c r="Y246" s="1"/>
      <c r="Z246" s="1"/>
    </row>
    <row r="247" spans="1:26" ht="15.75" customHeight="1">
      <c r="A247" s="169"/>
      <c r="B247" s="174" t="s">
        <v>325</v>
      </c>
      <c r="C247" s="8" t="s">
        <v>106</v>
      </c>
      <c r="D247" s="7" t="s">
        <v>293</v>
      </c>
      <c r="E247" s="169"/>
      <c r="F247" s="169"/>
      <c r="G247" s="169"/>
      <c r="H247" s="1"/>
      <c r="I247" s="1"/>
      <c r="J247" s="1"/>
      <c r="K247" s="1"/>
      <c r="L247" s="1"/>
      <c r="M247" s="1"/>
      <c r="N247" s="1"/>
      <c r="O247" s="1"/>
      <c r="P247" s="1"/>
      <c r="Q247" s="1"/>
      <c r="R247" s="1"/>
      <c r="S247" s="1"/>
      <c r="T247" s="1"/>
      <c r="U247" s="1"/>
      <c r="V247" s="1"/>
      <c r="W247" s="1"/>
      <c r="X247" s="1"/>
      <c r="Y247" s="1"/>
      <c r="Z247" s="1"/>
    </row>
    <row r="248" spans="1:26" ht="15.75" customHeight="1">
      <c r="A248" s="170"/>
      <c r="B248" s="170"/>
      <c r="C248" s="14"/>
      <c r="D248" s="13" t="s">
        <v>326</v>
      </c>
      <c r="E248" s="170"/>
      <c r="F248" s="170"/>
      <c r="G248" s="170"/>
      <c r="H248" s="1"/>
      <c r="I248" s="1"/>
      <c r="J248" s="1"/>
      <c r="K248" s="1"/>
      <c r="L248" s="1"/>
      <c r="M248" s="1"/>
      <c r="N248" s="1"/>
      <c r="O248" s="1"/>
      <c r="P248" s="1"/>
      <c r="Q248" s="1"/>
      <c r="R248" s="1"/>
      <c r="S248" s="1"/>
      <c r="T248" s="1"/>
      <c r="U248" s="1"/>
      <c r="V248" s="1"/>
      <c r="W248" s="1"/>
      <c r="X248" s="1"/>
      <c r="Y248" s="1"/>
      <c r="Z248" s="1"/>
    </row>
    <row r="249" spans="1:26" ht="15.75" customHeight="1">
      <c r="A249" s="80" t="s">
        <v>327</v>
      </c>
      <c r="B249" s="49" t="s">
        <v>328</v>
      </c>
      <c r="C249" s="81" t="s">
        <v>329</v>
      </c>
      <c r="D249" s="49" t="s">
        <v>328</v>
      </c>
      <c r="E249" s="82" t="s">
        <v>330</v>
      </c>
      <c r="F249" s="43" t="s">
        <v>331</v>
      </c>
      <c r="G249" s="64" t="s">
        <v>275</v>
      </c>
      <c r="H249" s="1"/>
      <c r="I249" s="1"/>
      <c r="J249" s="1"/>
      <c r="K249" s="1"/>
      <c r="L249" s="1"/>
      <c r="M249" s="1"/>
      <c r="N249" s="1"/>
      <c r="O249" s="1"/>
      <c r="P249" s="1"/>
      <c r="Q249" s="1"/>
      <c r="R249" s="1"/>
      <c r="S249" s="1"/>
      <c r="T249" s="1"/>
      <c r="U249" s="1"/>
      <c r="V249" s="1"/>
      <c r="W249" s="1"/>
      <c r="X249" s="1"/>
      <c r="Y249" s="1"/>
      <c r="Z249" s="1"/>
    </row>
    <row r="250" spans="1:26" ht="15.75" customHeight="1">
      <c r="A250" s="168" t="s">
        <v>332</v>
      </c>
      <c r="B250" s="174" t="s">
        <v>333</v>
      </c>
      <c r="C250" s="174" t="s">
        <v>334</v>
      </c>
      <c r="D250" s="19" t="s">
        <v>335</v>
      </c>
      <c r="E250" s="187" t="s">
        <v>336</v>
      </c>
      <c r="F250" s="174" t="s">
        <v>331</v>
      </c>
      <c r="G250" s="174" t="s">
        <v>275</v>
      </c>
      <c r="H250" s="1"/>
      <c r="I250" s="1"/>
      <c r="J250" s="1"/>
      <c r="K250" s="1"/>
      <c r="L250" s="1"/>
      <c r="M250" s="1"/>
      <c r="N250" s="1"/>
      <c r="O250" s="1"/>
      <c r="P250" s="1"/>
      <c r="Q250" s="1"/>
      <c r="R250" s="1"/>
      <c r="S250" s="1"/>
      <c r="T250" s="1"/>
      <c r="U250" s="1"/>
      <c r="V250" s="1"/>
      <c r="W250" s="1"/>
      <c r="X250" s="1"/>
      <c r="Y250" s="1"/>
      <c r="Z250" s="1"/>
    </row>
    <row r="251" spans="1:26" ht="15.75" customHeight="1">
      <c r="A251" s="169"/>
      <c r="B251" s="169"/>
      <c r="C251" s="169"/>
      <c r="D251" s="21" t="s">
        <v>337</v>
      </c>
      <c r="E251" s="169"/>
      <c r="F251" s="169"/>
      <c r="G251" s="169"/>
      <c r="H251" s="1"/>
      <c r="I251" s="1"/>
      <c r="J251" s="1"/>
      <c r="K251" s="1"/>
      <c r="L251" s="1"/>
      <c r="M251" s="1"/>
      <c r="N251" s="1"/>
      <c r="O251" s="1"/>
      <c r="P251" s="1"/>
      <c r="Q251" s="1"/>
      <c r="R251" s="1"/>
      <c r="S251" s="1"/>
      <c r="T251" s="1"/>
      <c r="U251" s="1"/>
      <c r="V251" s="1"/>
      <c r="W251" s="1"/>
      <c r="X251" s="1"/>
      <c r="Y251" s="1"/>
      <c r="Z251" s="1"/>
    </row>
    <row r="252" spans="1:26" ht="15.75" customHeight="1">
      <c r="A252" s="170"/>
      <c r="B252" s="170"/>
      <c r="C252" s="170"/>
      <c r="D252" s="22" t="s">
        <v>338</v>
      </c>
      <c r="E252" s="170"/>
      <c r="F252" s="170"/>
      <c r="G252" s="170"/>
      <c r="H252" s="1"/>
      <c r="I252" s="1"/>
      <c r="J252" s="1"/>
      <c r="K252" s="1"/>
      <c r="L252" s="1"/>
      <c r="M252" s="1"/>
      <c r="N252" s="1"/>
      <c r="O252" s="1"/>
      <c r="P252" s="1"/>
      <c r="Q252" s="1"/>
      <c r="R252" s="1"/>
      <c r="S252" s="1"/>
      <c r="T252" s="1"/>
      <c r="U252" s="1"/>
      <c r="V252" s="1"/>
      <c r="W252" s="1"/>
      <c r="X252" s="1"/>
      <c r="Y252" s="1"/>
      <c r="Z252" s="1"/>
    </row>
    <row r="253" spans="1:26" ht="15.75" customHeight="1">
      <c r="A253" s="168" t="s">
        <v>339</v>
      </c>
      <c r="B253" s="178" t="s">
        <v>340</v>
      </c>
      <c r="C253" s="10" t="s">
        <v>341</v>
      </c>
      <c r="D253" s="19" t="s">
        <v>342</v>
      </c>
      <c r="E253" s="187" t="s">
        <v>343</v>
      </c>
      <c r="F253" s="174" t="s">
        <v>344</v>
      </c>
      <c r="G253" s="174" t="s">
        <v>275</v>
      </c>
      <c r="H253" s="1"/>
      <c r="I253" s="1"/>
      <c r="J253" s="1"/>
      <c r="K253" s="1"/>
      <c r="L253" s="1"/>
      <c r="M253" s="1"/>
      <c r="N253" s="1"/>
      <c r="O253" s="1"/>
      <c r="P253" s="1"/>
      <c r="Q253" s="1"/>
      <c r="R253" s="1"/>
      <c r="S253" s="1"/>
      <c r="T253" s="1"/>
      <c r="U253" s="1"/>
      <c r="V253" s="1"/>
      <c r="W253" s="1"/>
      <c r="X253" s="1"/>
      <c r="Y253" s="1"/>
      <c r="Z253" s="1"/>
    </row>
    <row r="254" spans="1:26" ht="15.75" customHeight="1">
      <c r="A254" s="169"/>
      <c r="B254" s="179"/>
      <c r="C254" s="10"/>
      <c r="D254" s="21" t="s">
        <v>345</v>
      </c>
      <c r="E254" s="169"/>
      <c r="F254" s="169"/>
      <c r="G254" s="169"/>
      <c r="H254" s="1"/>
      <c r="I254" s="1"/>
      <c r="J254" s="1"/>
      <c r="K254" s="1"/>
      <c r="L254" s="1"/>
      <c r="M254" s="1"/>
      <c r="N254" s="1"/>
      <c r="O254" s="1"/>
      <c r="P254" s="1"/>
      <c r="Q254" s="1"/>
      <c r="R254" s="1"/>
      <c r="S254" s="1"/>
      <c r="T254" s="1"/>
      <c r="U254" s="1"/>
      <c r="V254" s="1"/>
      <c r="W254" s="1"/>
      <c r="X254" s="1"/>
      <c r="Y254" s="1"/>
      <c r="Z254" s="1"/>
    </row>
    <row r="255" spans="1:26" ht="15.75" customHeight="1">
      <c r="A255" s="169"/>
      <c r="B255" s="83" t="s">
        <v>346</v>
      </c>
      <c r="C255" s="49" t="s">
        <v>341</v>
      </c>
      <c r="D255" s="73" t="s">
        <v>347</v>
      </c>
      <c r="E255" s="169"/>
      <c r="F255" s="169"/>
      <c r="G255" s="169"/>
      <c r="H255" s="1"/>
      <c r="I255" s="1"/>
      <c r="J255" s="1"/>
      <c r="K255" s="1"/>
      <c r="L255" s="1"/>
      <c r="M255" s="1"/>
      <c r="N255" s="1"/>
      <c r="O255" s="1"/>
      <c r="P255" s="1"/>
      <c r="Q255" s="1"/>
      <c r="R255" s="1"/>
      <c r="S255" s="1"/>
      <c r="T255" s="1"/>
      <c r="U255" s="1"/>
      <c r="V255" s="1"/>
      <c r="W255" s="1"/>
      <c r="X255" s="1"/>
      <c r="Y255" s="1"/>
      <c r="Z255" s="1"/>
    </row>
    <row r="256" spans="1:26" ht="15.75" customHeight="1">
      <c r="A256" s="169"/>
      <c r="B256" s="180" t="s">
        <v>348</v>
      </c>
      <c r="C256" s="10" t="s">
        <v>341</v>
      </c>
      <c r="D256" s="19" t="s">
        <v>349</v>
      </c>
      <c r="E256" s="169"/>
      <c r="F256" s="169"/>
      <c r="G256" s="169"/>
      <c r="H256" s="1"/>
      <c r="I256" s="1"/>
      <c r="J256" s="1"/>
      <c r="K256" s="1"/>
      <c r="L256" s="1"/>
      <c r="M256" s="1"/>
      <c r="N256" s="1"/>
      <c r="O256" s="1"/>
      <c r="P256" s="1"/>
      <c r="Q256" s="1"/>
      <c r="R256" s="1"/>
      <c r="S256" s="1"/>
      <c r="T256" s="1"/>
      <c r="U256" s="1"/>
      <c r="V256" s="1"/>
      <c r="W256" s="1"/>
      <c r="X256" s="1"/>
      <c r="Y256" s="1"/>
      <c r="Z256" s="1"/>
    </row>
    <row r="257" spans="1:26" ht="15.75" customHeight="1">
      <c r="A257" s="169"/>
      <c r="B257" s="181"/>
      <c r="C257" s="10"/>
      <c r="D257" s="21" t="s">
        <v>350</v>
      </c>
      <c r="E257" s="169"/>
      <c r="F257" s="169"/>
      <c r="G257" s="169"/>
      <c r="H257" s="1"/>
      <c r="I257" s="1"/>
      <c r="J257" s="1"/>
      <c r="K257" s="1"/>
      <c r="L257" s="1"/>
      <c r="M257" s="1"/>
      <c r="N257" s="1"/>
      <c r="O257" s="1"/>
      <c r="P257" s="1"/>
      <c r="Q257" s="1"/>
      <c r="R257" s="1"/>
      <c r="S257" s="1"/>
      <c r="T257" s="1"/>
      <c r="U257" s="1"/>
      <c r="V257" s="1"/>
      <c r="W257" s="1"/>
      <c r="X257" s="1"/>
      <c r="Y257" s="1"/>
      <c r="Z257" s="1"/>
    </row>
    <row r="258" spans="1:26" ht="15.75" customHeight="1">
      <c r="A258" s="169"/>
      <c r="B258" s="182"/>
      <c r="C258" s="13"/>
      <c r="D258" s="22" t="s">
        <v>351</v>
      </c>
      <c r="E258" s="169"/>
      <c r="F258" s="169"/>
      <c r="G258" s="169"/>
      <c r="H258" s="1"/>
      <c r="I258" s="1"/>
      <c r="J258" s="1"/>
      <c r="K258" s="1"/>
      <c r="L258" s="1"/>
      <c r="M258" s="1"/>
      <c r="N258" s="1"/>
      <c r="O258" s="1"/>
      <c r="P258" s="1"/>
      <c r="Q258" s="1"/>
      <c r="R258" s="1"/>
      <c r="S258" s="1"/>
      <c r="T258" s="1"/>
      <c r="U258" s="1"/>
      <c r="V258" s="1"/>
      <c r="W258" s="1"/>
      <c r="X258" s="1"/>
      <c r="Y258" s="1"/>
      <c r="Z258" s="1"/>
    </row>
    <row r="259" spans="1:26" ht="15.75" customHeight="1">
      <c r="A259" s="169"/>
      <c r="B259" s="174" t="s">
        <v>290</v>
      </c>
      <c r="C259" s="7" t="s">
        <v>341</v>
      </c>
      <c r="D259" s="19" t="s">
        <v>352</v>
      </c>
      <c r="E259" s="169"/>
      <c r="F259" s="169"/>
      <c r="G259" s="169"/>
      <c r="H259" s="1"/>
      <c r="I259" s="1"/>
      <c r="J259" s="1"/>
      <c r="K259" s="1"/>
      <c r="L259" s="1"/>
      <c r="M259" s="1"/>
      <c r="N259" s="1"/>
      <c r="O259" s="1"/>
      <c r="P259" s="1"/>
      <c r="Q259" s="1"/>
      <c r="R259" s="1"/>
      <c r="S259" s="1"/>
      <c r="T259" s="1"/>
      <c r="U259" s="1"/>
      <c r="V259" s="1"/>
      <c r="W259" s="1"/>
      <c r="X259" s="1"/>
      <c r="Y259" s="1"/>
      <c r="Z259" s="1"/>
    </row>
    <row r="260" spans="1:26" ht="15.75" customHeight="1">
      <c r="A260" s="169"/>
      <c r="B260" s="169"/>
      <c r="C260" s="10"/>
      <c r="D260" s="21" t="s">
        <v>353</v>
      </c>
      <c r="E260" s="169"/>
      <c r="F260" s="169"/>
      <c r="G260" s="169"/>
      <c r="H260" s="1"/>
      <c r="I260" s="1"/>
      <c r="J260" s="1"/>
      <c r="K260" s="1"/>
      <c r="L260" s="1"/>
      <c r="M260" s="1"/>
      <c r="N260" s="1"/>
      <c r="O260" s="1"/>
      <c r="P260" s="1"/>
      <c r="Q260" s="1"/>
      <c r="R260" s="1"/>
      <c r="S260" s="1"/>
      <c r="T260" s="1"/>
      <c r="U260" s="1"/>
      <c r="V260" s="1"/>
      <c r="W260" s="1"/>
      <c r="X260" s="1"/>
      <c r="Y260" s="1"/>
      <c r="Z260" s="1"/>
    </row>
    <row r="261" spans="1:26" ht="15.75" customHeight="1">
      <c r="A261" s="169"/>
      <c r="B261" s="169"/>
      <c r="C261" s="10"/>
      <c r="D261" s="21" t="s">
        <v>354</v>
      </c>
      <c r="E261" s="169"/>
      <c r="F261" s="169"/>
      <c r="G261" s="169"/>
      <c r="H261" s="1"/>
      <c r="I261" s="1"/>
      <c r="J261" s="1"/>
      <c r="K261" s="1"/>
      <c r="L261" s="1"/>
      <c r="M261" s="1"/>
      <c r="N261" s="1"/>
      <c r="O261" s="1"/>
      <c r="P261" s="1"/>
      <c r="Q261" s="1"/>
      <c r="R261" s="1"/>
      <c r="S261" s="1"/>
      <c r="T261" s="1"/>
      <c r="U261" s="1"/>
      <c r="V261" s="1"/>
      <c r="W261" s="1"/>
      <c r="X261" s="1"/>
      <c r="Y261" s="1"/>
      <c r="Z261" s="1"/>
    </row>
    <row r="262" spans="1:26" ht="15.75" customHeight="1">
      <c r="A262" s="169"/>
      <c r="B262" s="169"/>
      <c r="C262" s="10"/>
      <c r="D262" s="21" t="s">
        <v>355</v>
      </c>
      <c r="E262" s="169"/>
      <c r="F262" s="169"/>
      <c r="G262" s="169"/>
      <c r="H262" s="1"/>
      <c r="I262" s="1"/>
      <c r="J262" s="1"/>
      <c r="K262" s="1"/>
      <c r="L262" s="1"/>
      <c r="M262" s="1"/>
      <c r="N262" s="1"/>
      <c r="O262" s="1"/>
      <c r="P262" s="1"/>
      <c r="Q262" s="1"/>
      <c r="R262" s="1"/>
      <c r="S262" s="1"/>
      <c r="T262" s="1"/>
      <c r="U262" s="1"/>
      <c r="V262" s="1"/>
      <c r="W262" s="1"/>
      <c r="X262" s="1"/>
      <c r="Y262" s="1"/>
      <c r="Z262" s="1"/>
    </row>
    <row r="263" spans="1:26" ht="15.75" customHeight="1">
      <c r="A263" s="169"/>
      <c r="B263" s="169"/>
      <c r="C263" s="10"/>
      <c r="D263" s="21" t="s">
        <v>356</v>
      </c>
      <c r="E263" s="169"/>
      <c r="F263" s="169"/>
      <c r="G263" s="169"/>
      <c r="H263" s="1"/>
      <c r="I263" s="1"/>
      <c r="J263" s="1"/>
      <c r="K263" s="1"/>
      <c r="L263" s="1"/>
      <c r="M263" s="1"/>
      <c r="N263" s="1"/>
      <c r="O263" s="1"/>
      <c r="P263" s="1"/>
      <c r="Q263" s="1"/>
      <c r="R263" s="1"/>
      <c r="S263" s="1"/>
      <c r="T263" s="1"/>
      <c r="U263" s="1"/>
      <c r="V263" s="1"/>
      <c r="W263" s="1"/>
      <c r="X263" s="1"/>
      <c r="Y263" s="1"/>
      <c r="Z263" s="1"/>
    </row>
    <row r="264" spans="1:26" ht="15.75" customHeight="1">
      <c r="A264" s="169"/>
      <c r="B264" s="169"/>
      <c r="C264" s="10"/>
      <c r="D264" s="21" t="s">
        <v>357</v>
      </c>
      <c r="E264" s="169"/>
      <c r="F264" s="169"/>
      <c r="G264" s="169"/>
      <c r="H264" s="1"/>
      <c r="I264" s="1"/>
      <c r="J264" s="1"/>
      <c r="K264" s="1"/>
      <c r="L264" s="1"/>
      <c r="M264" s="1"/>
      <c r="N264" s="1"/>
      <c r="O264" s="1"/>
      <c r="P264" s="1"/>
      <c r="Q264" s="1"/>
      <c r="R264" s="1"/>
      <c r="S264" s="1"/>
      <c r="T264" s="1"/>
      <c r="U264" s="1"/>
      <c r="V264" s="1"/>
      <c r="W264" s="1"/>
      <c r="X264" s="1"/>
      <c r="Y264" s="1"/>
      <c r="Z264" s="1"/>
    </row>
    <row r="265" spans="1:26" ht="15.75" customHeight="1">
      <c r="A265" s="169"/>
      <c r="B265" s="169"/>
      <c r="C265" s="10"/>
      <c r="D265" s="21" t="s">
        <v>358</v>
      </c>
      <c r="E265" s="169"/>
      <c r="F265" s="169"/>
      <c r="G265" s="169"/>
      <c r="H265" s="1"/>
      <c r="I265" s="1"/>
      <c r="J265" s="1"/>
      <c r="K265" s="1"/>
      <c r="L265" s="1"/>
      <c r="M265" s="1"/>
      <c r="N265" s="1"/>
      <c r="O265" s="1"/>
      <c r="P265" s="1"/>
      <c r="Q265" s="1"/>
      <c r="R265" s="1"/>
      <c r="S265" s="1"/>
      <c r="T265" s="1"/>
      <c r="U265" s="1"/>
      <c r="V265" s="1"/>
      <c r="W265" s="1"/>
      <c r="X265" s="1"/>
      <c r="Y265" s="1"/>
      <c r="Z265" s="1"/>
    </row>
    <row r="266" spans="1:26" ht="15.75" customHeight="1">
      <c r="A266" s="169"/>
      <c r="B266" s="169"/>
      <c r="C266" s="10"/>
      <c r="D266" s="21" t="s">
        <v>359</v>
      </c>
      <c r="E266" s="169"/>
      <c r="F266" s="169"/>
      <c r="G266" s="169"/>
      <c r="H266" s="1"/>
      <c r="I266" s="1"/>
      <c r="J266" s="1"/>
      <c r="K266" s="1"/>
      <c r="L266" s="1"/>
      <c r="M266" s="1"/>
      <c r="N266" s="1"/>
      <c r="O266" s="1"/>
      <c r="P266" s="1"/>
      <c r="Q266" s="1"/>
      <c r="R266" s="1"/>
      <c r="S266" s="1"/>
      <c r="T266" s="1"/>
      <c r="U266" s="1"/>
      <c r="V266" s="1"/>
      <c r="W266" s="1"/>
      <c r="X266" s="1"/>
      <c r="Y266" s="1"/>
      <c r="Z266" s="1"/>
    </row>
    <row r="267" spans="1:26" ht="15.75" customHeight="1">
      <c r="A267" s="169"/>
      <c r="B267" s="169"/>
      <c r="C267" s="10"/>
      <c r="D267" s="21" t="s">
        <v>360</v>
      </c>
      <c r="E267" s="169"/>
      <c r="F267" s="169"/>
      <c r="G267" s="169"/>
      <c r="H267" s="1"/>
      <c r="I267" s="1"/>
      <c r="J267" s="1"/>
      <c r="K267" s="1"/>
      <c r="L267" s="1"/>
      <c r="M267" s="1"/>
      <c r="N267" s="1"/>
      <c r="O267" s="1"/>
      <c r="P267" s="1"/>
      <c r="Q267" s="1"/>
      <c r="R267" s="1"/>
      <c r="S267" s="1"/>
      <c r="T267" s="1"/>
      <c r="U267" s="1"/>
      <c r="V267" s="1"/>
      <c r="W267" s="1"/>
      <c r="X267" s="1"/>
      <c r="Y267" s="1"/>
      <c r="Z267" s="1"/>
    </row>
    <row r="268" spans="1:26" ht="15.75" customHeight="1">
      <c r="A268" s="169"/>
      <c r="B268" s="169"/>
      <c r="C268" s="10"/>
      <c r="D268" s="21" t="s">
        <v>361</v>
      </c>
      <c r="E268" s="169"/>
      <c r="F268" s="169"/>
      <c r="G268" s="169"/>
      <c r="H268" s="1"/>
      <c r="I268" s="1"/>
      <c r="J268" s="1"/>
      <c r="K268" s="1"/>
      <c r="L268" s="1"/>
      <c r="M268" s="1"/>
      <c r="N268" s="1"/>
      <c r="O268" s="1"/>
      <c r="P268" s="1"/>
      <c r="Q268" s="1"/>
      <c r="R268" s="1"/>
      <c r="S268" s="1"/>
      <c r="T268" s="1"/>
      <c r="U268" s="1"/>
      <c r="V268" s="1"/>
      <c r="W268" s="1"/>
      <c r="X268" s="1"/>
      <c r="Y268" s="1"/>
      <c r="Z268" s="1"/>
    </row>
    <row r="269" spans="1:26" ht="15.75" customHeight="1">
      <c r="A269" s="169"/>
      <c r="B269" s="169"/>
      <c r="C269" s="10"/>
      <c r="D269" s="21" t="s">
        <v>362</v>
      </c>
      <c r="E269" s="169"/>
      <c r="F269" s="169"/>
      <c r="G269" s="169"/>
      <c r="H269" s="1"/>
      <c r="I269" s="1"/>
      <c r="J269" s="1"/>
      <c r="K269" s="1"/>
      <c r="L269" s="1"/>
      <c r="M269" s="1"/>
      <c r="N269" s="1"/>
      <c r="O269" s="1"/>
      <c r="P269" s="1"/>
      <c r="Q269" s="1"/>
      <c r="R269" s="1"/>
      <c r="S269" s="1"/>
      <c r="T269" s="1"/>
      <c r="U269" s="1"/>
      <c r="V269" s="1"/>
      <c r="W269" s="1"/>
      <c r="X269" s="1"/>
      <c r="Y269" s="1"/>
      <c r="Z269" s="1"/>
    </row>
    <row r="270" spans="1:26" ht="15.75" customHeight="1">
      <c r="A270" s="169"/>
      <c r="B270" s="169"/>
      <c r="C270" s="10"/>
      <c r="D270" s="21" t="s">
        <v>363</v>
      </c>
      <c r="E270" s="169"/>
      <c r="F270" s="169"/>
      <c r="G270" s="169"/>
      <c r="H270" s="1"/>
      <c r="I270" s="1"/>
      <c r="J270" s="1"/>
      <c r="K270" s="1"/>
      <c r="L270" s="1"/>
      <c r="M270" s="1"/>
      <c r="N270" s="1"/>
      <c r="O270" s="1"/>
      <c r="P270" s="1"/>
      <c r="Q270" s="1"/>
      <c r="R270" s="1"/>
      <c r="S270" s="1"/>
      <c r="T270" s="1"/>
      <c r="U270" s="1"/>
      <c r="V270" s="1"/>
      <c r="W270" s="1"/>
      <c r="X270" s="1"/>
      <c r="Y270" s="1"/>
      <c r="Z270" s="1"/>
    </row>
    <row r="271" spans="1:26" ht="15.75" customHeight="1">
      <c r="A271" s="169"/>
      <c r="B271" s="169"/>
      <c r="C271" s="10"/>
      <c r="D271" s="21" t="s">
        <v>364</v>
      </c>
      <c r="E271" s="169"/>
      <c r="F271" s="169"/>
      <c r="G271" s="169"/>
      <c r="H271" s="1"/>
      <c r="I271" s="1"/>
      <c r="J271" s="1"/>
      <c r="K271" s="1"/>
      <c r="L271" s="1"/>
      <c r="M271" s="1"/>
      <c r="N271" s="1"/>
      <c r="O271" s="1"/>
      <c r="P271" s="1"/>
      <c r="Q271" s="1"/>
      <c r="R271" s="1"/>
      <c r="S271" s="1"/>
      <c r="T271" s="1"/>
      <c r="U271" s="1"/>
      <c r="V271" s="1"/>
      <c r="W271" s="1"/>
      <c r="X271" s="1"/>
      <c r="Y271" s="1"/>
      <c r="Z271" s="1"/>
    </row>
    <row r="272" spans="1:26" ht="15.75" customHeight="1">
      <c r="A272" s="169"/>
      <c r="B272" s="169"/>
      <c r="C272" s="10"/>
      <c r="D272" s="21" t="s">
        <v>365</v>
      </c>
      <c r="E272" s="169"/>
      <c r="F272" s="169"/>
      <c r="G272" s="169"/>
      <c r="H272" s="1"/>
      <c r="I272" s="1"/>
      <c r="J272" s="1"/>
      <c r="K272" s="1"/>
      <c r="L272" s="1"/>
      <c r="M272" s="1"/>
      <c r="N272" s="1"/>
      <c r="O272" s="1"/>
      <c r="P272" s="1"/>
      <c r="Q272" s="1"/>
      <c r="R272" s="1"/>
      <c r="S272" s="1"/>
      <c r="T272" s="1"/>
      <c r="U272" s="1"/>
      <c r="V272" s="1"/>
      <c r="W272" s="1"/>
      <c r="X272" s="1"/>
      <c r="Y272" s="1"/>
      <c r="Z272" s="1"/>
    </row>
    <row r="273" spans="1:26" ht="15.75" customHeight="1">
      <c r="A273" s="169"/>
      <c r="B273" s="169"/>
      <c r="C273" s="10"/>
      <c r="D273" s="21" t="s">
        <v>366</v>
      </c>
      <c r="E273" s="169"/>
      <c r="F273" s="169"/>
      <c r="G273" s="169"/>
      <c r="H273" s="1"/>
      <c r="I273" s="1"/>
      <c r="J273" s="1"/>
      <c r="K273" s="1"/>
      <c r="L273" s="1"/>
      <c r="M273" s="1"/>
      <c r="N273" s="1"/>
      <c r="O273" s="1"/>
      <c r="P273" s="1"/>
      <c r="Q273" s="1"/>
      <c r="R273" s="1"/>
      <c r="S273" s="1"/>
      <c r="T273" s="1"/>
      <c r="U273" s="1"/>
      <c r="V273" s="1"/>
      <c r="W273" s="1"/>
      <c r="X273" s="1"/>
      <c r="Y273" s="1"/>
      <c r="Z273" s="1"/>
    </row>
    <row r="274" spans="1:26" ht="15.75" customHeight="1">
      <c r="A274" s="169"/>
      <c r="B274" s="169"/>
      <c r="C274" s="10"/>
      <c r="D274" s="21" t="s">
        <v>367</v>
      </c>
      <c r="E274" s="169"/>
      <c r="F274" s="169"/>
      <c r="G274" s="169"/>
      <c r="H274" s="1"/>
      <c r="I274" s="1"/>
      <c r="J274" s="1"/>
      <c r="K274" s="1"/>
      <c r="L274" s="1"/>
      <c r="M274" s="1"/>
      <c r="N274" s="1"/>
      <c r="O274" s="1"/>
      <c r="P274" s="1"/>
      <c r="Q274" s="1"/>
      <c r="R274" s="1"/>
      <c r="S274" s="1"/>
      <c r="T274" s="1"/>
      <c r="U274" s="1"/>
      <c r="V274" s="1"/>
      <c r="W274" s="1"/>
      <c r="X274" s="1"/>
      <c r="Y274" s="1"/>
      <c r="Z274" s="1"/>
    </row>
    <row r="275" spans="1:26" ht="15.75" customHeight="1">
      <c r="A275" s="169"/>
      <c r="B275" s="169"/>
      <c r="C275" s="10"/>
      <c r="D275" s="21" t="s">
        <v>368</v>
      </c>
      <c r="E275" s="169"/>
      <c r="F275" s="169"/>
      <c r="G275" s="169"/>
      <c r="H275" s="1"/>
      <c r="I275" s="1"/>
      <c r="J275" s="1"/>
      <c r="K275" s="1"/>
      <c r="L275" s="1"/>
      <c r="M275" s="1"/>
      <c r="N275" s="1"/>
      <c r="O275" s="1"/>
      <c r="P275" s="1"/>
      <c r="Q275" s="1"/>
      <c r="R275" s="1"/>
      <c r="S275" s="1"/>
      <c r="T275" s="1"/>
      <c r="U275" s="1"/>
      <c r="V275" s="1"/>
      <c r="W275" s="1"/>
      <c r="X275" s="1"/>
      <c r="Y275" s="1"/>
      <c r="Z275" s="1"/>
    </row>
    <row r="276" spans="1:26" ht="15.75" customHeight="1">
      <c r="A276" s="169"/>
      <c r="B276" s="169"/>
      <c r="C276" s="10"/>
      <c r="D276" s="21" t="s">
        <v>369</v>
      </c>
      <c r="E276" s="169"/>
      <c r="F276" s="169"/>
      <c r="G276" s="169"/>
      <c r="H276" s="1"/>
      <c r="I276" s="1"/>
      <c r="J276" s="1"/>
      <c r="K276" s="1"/>
      <c r="L276" s="1"/>
      <c r="M276" s="1"/>
      <c r="N276" s="1"/>
      <c r="O276" s="1"/>
      <c r="P276" s="1"/>
      <c r="Q276" s="1"/>
      <c r="R276" s="1"/>
      <c r="S276" s="1"/>
      <c r="T276" s="1"/>
      <c r="U276" s="1"/>
      <c r="V276" s="1"/>
      <c r="W276" s="1"/>
      <c r="X276" s="1"/>
      <c r="Y276" s="1"/>
      <c r="Z276" s="1"/>
    </row>
    <row r="277" spans="1:26" ht="15.75" customHeight="1">
      <c r="A277" s="169"/>
      <c r="B277" s="169"/>
      <c r="C277" s="10"/>
      <c r="D277" s="21" t="s">
        <v>370</v>
      </c>
      <c r="E277" s="169"/>
      <c r="F277" s="169"/>
      <c r="G277" s="169"/>
      <c r="H277" s="1"/>
      <c r="I277" s="1"/>
      <c r="J277" s="1"/>
      <c r="K277" s="1"/>
      <c r="L277" s="1"/>
      <c r="M277" s="1"/>
      <c r="N277" s="1"/>
      <c r="O277" s="1"/>
      <c r="P277" s="1"/>
      <c r="Q277" s="1"/>
      <c r="R277" s="1"/>
      <c r="S277" s="1"/>
      <c r="T277" s="1"/>
      <c r="U277" s="1"/>
      <c r="V277" s="1"/>
      <c r="W277" s="1"/>
      <c r="X277" s="1"/>
      <c r="Y277" s="1"/>
      <c r="Z277" s="1"/>
    </row>
    <row r="278" spans="1:26" ht="15.75" customHeight="1">
      <c r="A278" s="169"/>
      <c r="B278" s="169"/>
      <c r="C278" s="10"/>
      <c r="D278" s="21" t="s">
        <v>371</v>
      </c>
      <c r="E278" s="169"/>
      <c r="F278" s="169"/>
      <c r="G278" s="169"/>
      <c r="H278" s="1"/>
      <c r="I278" s="1"/>
      <c r="J278" s="1"/>
      <c r="K278" s="1"/>
      <c r="L278" s="1"/>
      <c r="M278" s="1"/>
      <c r="N278" s="1"/>
      <c r="O278" s="1"/>
      <c r="P278" s="1"/>
      <c r="Q278" s="1"/>
      <c r="R278" s="1"/>
      <c r="S278" s="1"/>
      <c r="T278" s="1"/>
      <c r="U278" s="1"/>
      <c r="V278" s="1"/>
      <c r="W278" s="1"/>
      <c r="X278" s="1"/>
      <c r="Y278" s="1"/>
      <c r="Z278" s="1"/>
    </row>
    <row r="279" spans="1:26" ht="15.75" customHeight="1">
      <c r="A279" s="169"/>
      <c r="B279" s="169"/>
      <c r="C279" s="10"/>
      <c r="D279" s="21" t="s">
        <v>372</v>
      </c>
      <c r="E279" s="169"/>
      <c r="F279" s="169"/>
      <c r="G279" s="169"/>
      <c r="H279" s="1"/>
      <c r="I279" s="1"/>
      <c r="J279" s="1"/>
      <c r="K279" s="1"/>
      <c r="L279" s="1"/>
      <c r="M279" s="1"/>
      <c r="N279" s="1"/>
      <c r="O279" s="1"/>
      <c r="P279" s="1"/>
      <c r="Q279" s="1"/>
      <c r="R279" s="1"/>
      <c r="S279" s="1"/>
      <c r="T279" s="1"/>
      <c r="U279" s="1"/>
      <c r="V279" s="1"/>
      <c r="W279" s="1"/>
      <c r="X279" s="1"/>
      <c r="Y279" s="1"/>
      <c r="Z279" s="1"/>
    </row>
    <row r="280" spans="1:26" ht="15.75" customHeight="1">
      <c r="A280" s="169"/>
      <c r="B280" s="169"/>
      <c r="C280" s="10"/>
      <c r="D280" s="21" t="s">
        <v>373</v>
      </c>
      <c r="E280" s="169"/>
      <c r="F280" s="169"/>
      <c r="G280" s="169"/>
      <c r="H280" s="1"/>
      <c r="I280" s="1"/>
      <c r="J280" s="1"/>
      <c r="K280" s="1"/>
      <c r="L280" s="1"/>
      <c r="M280" s="1"/>
      <c r="N280" s="1"/>
      <c r="O280" s="1"/>
      <c r="P280" s="1"/>
      <c r="Q280" s="1"/>
      <c r="R280" s="1"/>
      <c r="S280" s="1"/>
      <c r="T280" s="1"/>
      <c r="U280" s="1"/>
      <c r="V280" s="1"/>
      <c r="W280" s="1"/>
      <c r="X280" s="1"/>
      <c r="Y280" s="1"/>
      <c r="Z280" s="1"/>
    </row>
    <row r="281" spans="1:26" ht="15.75" customHeight="1">
      <c r="A281" s="169"/>
      <c r="B281" s="170"/>
      <c r="C281" s="10"/>
      <c r="D281" s="21" t="s">
        <v>374</v>
      </c>
      <c r="E281" s="169"/>
      <c r="F281" s="169"/>
      <c r="G281" s="169"/>
      <c r="H281" s="1"/>
      <c r="I281" s="1"/>
      <c r="J281" s="1"/>
      <c r="K281" s="1"/>
      <c r="L281" s="1"/>
      <c r="M281" s="1"/>
      <c r="N281" s="1"/>
      <c r="O281" s="1"/>
      <c r="P281" s="1"/>
      <c r="Q281" s="1"/>
      <c r="R281" s="1"/>
      <c r="S281" s="1"/>
      <c r="T281" s="1"/>
      <c r="U281" s="1"/>
      <c r="V281" s="1"/>
      <c r="W281" s="1"/>
      <c r="X281" s="1"/>
      <c r="Y281" s="1"/>
      <c r="Z281" s="1"/>
    </row>
    <row r="282" spans="1:26" ht="15.75" customHeight="1">
      <c r="A282" s="169"/>
      <c r="B282" s="174" t="s">
        <v>292</v>
      </c>
      <c r="C282" s="7" t="s">
        <v>341</v>
      </c>
      <c r="D282" s="8" t="s">
        <v>292</v>
      </c>
      <c r="E282" s="169"/>
      <c r="F282" s="169"/>
      <c r="G282" s="169"/>
      <c r="H282" s="1"/>
      <c r="I282" s="1"/>
      <c r="J282" s="1"/>
      <c r="K282" s="1"/>
      <c r="L282" s="1"/>
      <c r="M282" s="1"/>
      <c r="N282" s="1"/>
      <c r="O282" s="1"/>
      <c r="P282" s="1"/>
      <c r="Q282" s="1"/>
      <c r="R282" s="1"/>
      <c r="S282" s="1"/>
      <c r="T282" s="1"/>
      <c r="U282" s="1"/>
      <c r="V282" s="1"/>
      <c r="W282" s="1"/>
      <c r="X282" s="1"/>
      <c r="Y282" s="1"/>
      <c r="Z282" s="1"/>
    </row>
    <row r="283" spans="1:26" ht="15.75" customHeight="1">
      <c r="A283" s="169"/>
      <c r="B283" s="170"/>
      <c r="C283" s="13"/>
      <c r="D283" s="14" t="s">
        <v>375</v>
      </c>
      <c r="E283" s="169"/>
      <c r="F283" s="169"/>
      <c r="G283" s="169"/>
      <c r="H283" s="1"/>
      <c r="I283" s="1"/>
      <c r="J283" s="1"/>
      <c r="K283" s="1"/>
      <c r="L283" s="1"/>
      <c r="M283" s="1"/>
      <c r="N283" s="1"/>
      <c r="O283" s="1"/>
      <c r="P283" s="1"/>
      <c r="Q283" s="1"/>
      <c r="R283" s="1"/>
      <c r="S283" s="1"/>
      <c r="T283" s="1"/>
      <c r="U283" s="1"/>
      <c r="V283" s="1"/>
      <c r="W283" s="1"/>
      <c r="X283" s="1"/>
      <c r="Y283" s="1"/>
      <c r="Z283" s="1"/>
    </row>
    <row r="284" spans="1:26" ht="15.75" customHeight="1">
      <c r="A284" s="169"/>
      <c r="B284" s="84" t="s">
        <v>293</v>
      </c>
      <c r="C284" s="7" t="s">
        <v>341</v>
      </c>
      <c r="D284" s="40" t="s">
        <v>376</v>
      </c>
      <c r="E284" s="169"/>
      <c r="F284" s="169"/>
      <c r="G284" s="169"/>
      <c r="H284" s="1"/>
      <c r="I284" s="1"/>
      <c r="J284" s="1"/>
      <c r="K284" s="1"/>
      <c r="L284" s="1"/>
      <c r="M284" s="1"/>
      <c r="N284" s="1"/>
      <c r="O284" s="1"/>
      <c r="P284" s="1"/>
      <c r="Q284" s="1"/>
      <c r="R284" s="1"/>
      <c r="S284" s="1"/>
      <c r="T284" s="1"/>
      <c r="U284" s="1"/>
      <c r="V284" s="1"/>
      <c r="W284" s="1"/>
      <c r="X284" s="1"/>
      <c r="Y284" s="1"/>
      <c r="Z284" s="1"/>
    </row>
    <row r="285" spans="1:26" ht="15.75" customHeight="1">
      <c r="A285" s="169"/>
      <c r="B285" s="174" t="s">
        <v>377</v>
      </c>
      <c r="C285" s="7" t="s">
        <v>341</v>
      </c>
      <c r="D285" s="21" t="s">
        <v>378</v>
      </c>
      <c r="E285" s="169"/>
      <c r="F285" s="169"/>
      <c r="G285" s="169"/>
      <c r="H285" s="1"/>
      <c r="I285" s="1"/>
      <c r="J285" s="1"/>
      <c r="K285" s="1"/>
      <c r="L285" s="1"/>
      <c r="M285" s="1"/>
      <c r="N285" s="1"/>
      <c r="O285" s="1"/>
      <c r="P285" s="1"/>
      <c r="Q285" s="1"/>
      <c r="R285" s="1"/>
      <c r="S285" s="1"/>
      <c r="T285" s="1"/>
      <c r="U285" s="1"/>
      <c r="V285" s="1"/>
      <c r="W285" s="1"/>
      <c r="X285" s="1"/>
      <c r="Y285" s="1"/>
      <c r="Z285" s="1"/>
    </row>
    <row r="286" spans="1:26" ht="15.75" customHeight="1">
      <c r="A286" s="169"/>
      <c r="B286" s="169"/>
      <c r="C286" s="10"/>
      <c r="D286" s="21" t="s">
        <v>379</v>
      </c>
      <c r="E286" s="169"/>
      <c r="F286" s="169"/>
      <c r="G286" s="169"/>
      <c r="H286" s="1"/>
      <c r="I286" s="1"/>
      <c r="J286" s="1"/>
      <c r="K286" s="1"/>
      <c r="L286" s="1"/>
      <c r="M286" s="1"/>
      <c r="N286" s="1"/>
      <c r="O286" s="1"/>
      <c r="P286" s="1"/>
      <c r="Q286" s="1"/>
      <c r="R286" s="1"/>
      <c r="S286" s="1"/>
      <c r="T286" s="1"/>
      <c r="U286" s="1"/>
      <c r="V286" s="1"/>
      <c r="W286" s="1"/>
      <c r="X286" s="1"/>
      <c r="Y286" s="1"/>
      <c r="Z286" s="1"/>
    </row>
    <row r="287" spans="1:26" ht="15.75" customHeight="1">
      <c r="A287" s="169"/>
      <c r="B287" s="170"/>
      <c r="C287" s="10"/>
      <c r="D287" s="21" t="s">
        <v>380</v>
      </c>
      <c r="E287" s="169"/>
      <c r="F287" s="169"/>
      <c r="G287" s="169"/>
      <c r="H287" s="1"/>
      <c r="I287" s="1"/>
      <c r="J287" s="1"/>
      <c r="K287" s="1"/>
      <c r="L287" s="1"/>
      <c r="M287" s="1"/>
      <c r="N287" s="1"/>
      <c r="O287" s="1"/>
      <c r="P287" s="1"/>
      <c r="Q287" s="1"/>
      <c r="R287" s="1"/>
      <c r="S287" s="1"/>
      <c r="T287" s="1"/>
      <c r="U287" s="1"/>
      <c r="V287" s="1"/>
      <c r="W287" s="1"/>
      <c r="X287" s="1"/>
      <c r="Y287" s="1"/>
      <c r="Z287" s="1"/>
    </row>
    <row r="288" spans="1:26" ht="15.75" customHeight="1">
      <c r="A288" s="169"/>
      <c r="B288" s="85" t="s">
        <v>381</v>
      </c>
      <c r="C288" s="7" t="s">
        <v>341</v>
      </c>
      <c r="D288" s="40" t="s">
        <v>382</v>
      </c>
      <c r="E288" s="169"/>
      <c r="F288" s="169"/>
      <c r="G288" s="169"/>
      <c r="H288" s="1"/>
      <c r="I288" s="1"/>
      <c r="J288" s="1"/>
      <c r="K288" s="1"/>
      <c r="L288" s="1"/>
      <c r="M288" s="1"/>
      <c r="N288" s="1"/>
      <c r="O288" s="1"/>
      <c r="P288" s="1"/>
      <c r="Q288" s="1"/>
      <c r="R288" s="1"/>
      <c r="S288" s="1"/>
      <c r="T288" s="1"/>
      <c r="U288" s="1"/>
      <c r="V288" s="1"/>
      <c r="W288" s="1"/>
      <c r="X288" s="1"/>
      <c r="Y288" s="1"/>
      <c r="Z288" s="1"/>
    </row>
    <row r="289" spans="1:26" ht="15.75" customHeight="1">
      <c r="A289" s="169"/>
      <c r="B289" s="174" t="s">
        <v>383</v>
      </c>
      <c r="C289" s="7" t="s">
        <v>341</v>
      </c>
      <c r="D289" s="19" t="s">
        <v>384</v>
      </c>
      <c r="E289" s="169"/>
      <c r="F289" s="169"/>
      <c r="G289" s="169"/>
      <c r="H289" s="1"/>
      <c r="I289" s="1"/>
      <c r="J289" s="1"/>
      <c r="K289" s="1"/>
      <c r="L289" s="1"/>
      <c r="M289" s="1"/>
      <c r="N289" s="1"/>
      <c r="O289" s="1"/>
      <c r="P289" s="1"/>
      <c r="Q289" s="1"/>
      <c r="R289" s="1"/>
      <c r="S289" s="1"/>
      <c r="T289" s="1"/>
      <c r="U289" s="1"/>
      <c r="V289" s="1"/>
      <c r="W289" s="1"/>
      <c r="X289" s="1"/>
      <c r="Y289" s="1"/>
      <c r="Z289" s="1"/>
    </row>
    <row r="290" spans="1:26" ht="15.75" customHeight="1">
      <c r="A290" s="169"/>
      <c r="B290" s="169"/>
      <c r="C290" s="10"/>
      <c r="D290" s="21" t="s">
        <v>385</v>
      </c>
      <c r="E290" s="169"/>
      <c r="F290" s="169"/>
      <c r="G290" s="169"/>
      <c r="H290" s="1"/>
      <c r="I290" s="1"/>
      <c r="J290" s="1"/>
      <c r="K290" s="1"/>
      <c r="L290" s="1"/>
      <c r="M290" s="1"/>
      <c r="N290" s="1"/>
      <c r="O290" s="1"/>
      <c r="P290" s="1"/>
      <c r="Q290" s="1"/>
      <c r="R290" s="1"/>
      <c r="S290" s="1"/>
      <c r="T290" s="1"/>
      <c r="U290" s="1"/>
      <c r="V290" s="1"/>
      <c r="W290" s="1"/>
      <c r="X290" s="1"/>
      <c r="Y290" s="1"/>
      <c r="Z290" s="1"/>
    </row>
    <row r="291" spans="1:26" ht="15.75" customHeight="1">
      <c r="A291" s="169"/>
      <c r="B291" s="169"/>
      <c r="C291" s="10"/>
      <c r="D291" s="21" t="s">
        <v>386</v>
      </c>
      <c r="E291" s="169"/>
      <c r="F291" s="169"/>
      <c r="G291" s="169"/>
      <c r="H291" s="1"/>
      <c r="I291" s="1"/>
      <c r="J291" s="1"/>
      <c r="K291" s="1"/>
      <c r="L291" s="1"/>
      <c r="M291" s="1"/>
      <c r="N291" s="1"/>
      <c r="O291" s="1"/>
      <c r="P291" s="1"/>
      <c r="Q291" s="1"/>
      <c r="R291" s="1"/>
      <c r="S291" s="1"/>
      <c r="T291" s="1"/>
      <c r="U291" s="1"/>
      <c r="V291" s="1"/>
      <c r="W291" s="1"/>
      <c r="X291" s="1"/>
      <c r="Y291" s="1"/>
      <c r="Z291" s="1"/>
    </row>
    <row r="292" spans="1:26" ht="15.75" customHeight="1">
      <c r="A292" s="169"/>
      <c r="B292" s="169"/>
      <c r="C292" s="10"/>
      <c r="D292" s="21" t="s">
        <v>387</v>
      </c>
      <c r="E292" s="169"/>
      <c r="F292" s="169"/>
      <c r="G292" s="169"/>
      <c r="H292" s="1"/>
      <c r="I292" s="1"/>
      <c r="J292" s="1"/>
      <c r="K292" s="1"/>
      <c r="L292" s="1"/>
      <c r="M292" s="1"/>
      <c r="N292" s="1"/>
      <c r="O292" s="1"/>
      <c r="P292" s="1"/>
      <c r="Q292" s="1"/>
      <c r="R292" s="1"/>
      <c r="S292" s="1"/>
      <c r="T292" s="1"/>
      <c r="U292" s="1"/>
      <c r="V292" s="1"/>
      <c r="W292" s="1"/>
      <c r="X292" s="1"/>
      <c r="Y292" s="1"/>
      <c r="Z292" s="1"/>
    </row>
    <row r="293" spans="1:26" ht="15.75" customHeight="1">
      <c r="A293" s="169"/>
      <c r="B293" s="170"/>
      <c r="C293" s="13"/>
      <c r="D293" s="22" t="s">
        <v>388</v>
      </c>
      <c r="E293" s="169"/>
      <c r="F293" s="169"/>
      <c r="G293" s="169"/>
      <c r="H293" s="1"/>
      <c r="I293" s="1"/>
      <c r="J293" s="1"/>
      <c r="K293" s="1"/>
      <c r="L293" s="1"/>
      <c r="M293" s="1"/>
      <c r="N293" s="1"/>
      <c r="O293" s="1"/>
      <c r="P293" s="1"/>
      <c r="Q293" s="1"/>
      <c r="R293" s="1"/>
      <c r="S293" s="1"/>
      <c r="T293" s="1"/>
      <c r="U293" s="1"/>
      <c r="V293" s="1"/>
      <c r="W293" s="1"/>
      <c r="X293" s="1"/>
      <c r="Y293" s="1"/>
      <c r="Z293" s="1"/>
    </row>
    <row r="294" spans="1:26" ht="15.75" customHeight="1">
      <c r="A294" s="169"/>
      <c r="B294" s="174" t="s">
        <v>389</v>
      </c>
      <c r="C294" s="7" t="s">
        <v>341</v>
      </c>
      <c r="D294" s="19" t="s">
        <v>390</v>
      </c>
      <c r="E294" s="169"/>
      <c r="F294" s="169"/>
      <c r="G294" s="169"/>
      <c r="H294" s="1"/>
      <c r="I294" s="1"/>
      <c r="J294" s="1"/>
      <c r="K294" s="1"/>
      <c r="L294" s="1"/>
      <c r="M294" s="1"/>
      <c r="N294" s="1"/>
      <c r="O294" s="1"/>
      <c r="P294" s="1"/>
      <c r="Q294" s="1"/>
      <c r="R294" s="1"/>
      <c r="S294" s="1"/>
      <c r="T294" s="1"/>
      <c r="U294" s="1"/>
      <c r="V294" s="1"/>
      <c r="W294" s="1"/>
      <c r="X294" s="1"/>
      <c r="Y294" s="1"/>
      <c r="Z294" s="1"/>
    </row>
    <row r="295" spans="1:26" ht="15.75" customHeight="1">
      <c r="A295" s="169"/>
      <c r="B295" s="169"/>
      <c r="C295" s="10"/>
      <c r="D295" s="21" t="s">
        <v>391</v>
      </c>
      <c r="E295" s="169"/>
      <c r="F295" s="169"/>
      <c r="G295" s="169"/>
      <c r="H295" s="1"/>
      <c r="I295" s="1"/>
      <c r="J295" s="1"/>
      <c r="K295" s="1"/>
      <c r="L295" s="1"/>
      <c r="M295" s="1"/>
      <c r="N295" s="1"/>
      <c r="O295" s="1"/>
      <c r="P295" s="1"/>
      <c r="Q295" s="1"/>
      <c r="R295" s="1"/>
      <c r="S295" s="1"/>
      <c r="T295" s="1"/>
      <c r="U295" s="1"/>
      <c r="V295" s="1"/>
      <c r="W295" s="1"/>
      <c r="X295" s="1"/>
      <c r="Y295" s="1"/>
      <c r="Z295" s="1"/>
    </row>
    <row r="296" spans="1:26" ht="15.75" customHeight="1">
      <c r="A296" s="169"/>
      <c r="B296" s="170"/>
      <c r="C296" s="10"/>
      <c r="D296" s="21" t="s">
        <v>392</v>
      </c>
      <c r="E296" s="169"/>
      <c r="F296" s="169"/>
      <c r="G296" s="169"/>
      <c r="H296" s="1"/>
      <c r="I296" s="1"/>
      <c r="J296" s="1"/>
      <c r="K296" s="1"/>
      <c r="L296" s="1"/>
      <c r="M296" s="1"/>
      <c r="N296" s="1"/>
      <c r="O296" s="1"/>
      <c r="P296" s="1"/>
      <c r="Q296" s="1"/>
      <c r="R296" s="1"/>
      <c r="S296" s="1"/>
      <c r="T296" s="1"/>
      <c r="U296" s="1"/>
      <c r="V296" s="1"/>
      <c r="W296" s="1"/>
      <c r="X296" s="1"/>
      <c r="Y296" s="1"/>
      <c r="Z296" s="1"/>
    </row>
    <row r="297" spans="1:26" ht="15.75" customHeight="1">
      <c r="A297" s="169"/>
      <c r="B297" s="175" t="s">
        <v>393</v>
      </c>
      <c r="C297" s="7" t="s">
        <v>341</v>
      </c>
      <c r="D297" s="19" t="s">
        <v>394</v>
      </c>
      <c r="E297" s="169"/>
      <c r="F297" s="169"/>
      <c r="G297" s="169"/>
      <c r="H297" s="1"/>
      <c r="I297" s="1"/>
      <c r="J297" s="1"/>
      <c r="K297" s="1"/>
      <c r="L297" s="1"/>
      <c r="M297" s="1"/>
      <c r="N297" s="1"/>
      <c r="O297" s="1"/>
      <c r="P297" s="1"/>
      <c r="Q297" s="1"/>
      <c r="R297" s="1"/>
      <c r="S297" s="1"/>
      <c r="T297" s="1"/>
      <c r="U297" s="1"/>
      <c r="V297" s="1"/>
      <c r="W297" s="1"/>
      <c r="X297" s="1"/>
      <c r="Y297" s="1"/>
      <c r="Z297" s="1"/>
    </row>
    <row r="298" spans="1:26" ht="15.75" customHeight="1">
      <c r="A298" s="169"/>
      <c r="B298" s="176"/>
      <c r="C298" s="10"/>
      <c r="D298" s="21" t="s">
        <v>395</v>
      </c>
      <c r="E298" s="169"/>
      <c r="F298" s="169"/>
      <c r="G298" s="169"/>
      <c r="H298" s="1"/>
      <c r="I298" s="1"/>
      <c r="J298" s="1"/>
      <c r="K298" s="1"/>
      <c r="L298" s="1"/>
      <c r="M298" s="1"/>
      <c r="N298" s="1"/>
      <c r="O298" s="1"/>
      <c r="P298" s="1"/>
      <c r="Q298" s="1"/>
      <c r="R298" s="1"/>
      <c r="S298" s="1"/>
      <c r="T298" s="1"/>
      <c r="U298" s="1"/>
      <c r="V298" s="1"/>
      <c r="W298" s="1"/>
      <c r="X298" s="1"/>
      <c r="Y298" s="1"/>
      <c r="Z298" s="1"/>
    </row>
    <row r="299" spans="1:26" ht="15.75" customHeight="1">
      <c r="A299" s="169"/>
      <c r="B299" s="176"/>
      <c r="C299" s="10"/>
      <c r="D299" s="21" t="s">
        <v>396</v>
      </c>
      <c r="E299" s="169"/>
      <c r="F299" s="169"/>
      <c r="G299" s="169"/>
      <c r="H299" s="1"/>
      <c r="I299" s="1"/>
      <c r="J299" s="1"/>
      <c r="K299" s="1"/>
      <c r="L299" s="1"/>
      <c r="M299" s="1"/>
      <c r="N299" s="1"/>
      <c r="O299" s="1"/>
      <c r="P299" s="1"/>
      <c r="Q299" s="1"/>
      <c r="R299" s="1"/>
      <c r="S299" s="1"/>
      <c r="T299" s="1"/>
      <c r="U299" s="1"/>
      <c r="V299" s="1"/>
      <c r="W299" s="1"/>
      <c r="X299" s="1"/>
      <c r="Y299" s="1"/>
      <c r="Z299" s="1"/>
    </row>
    <row r="300" spans="1:26" ht="15.75" customHeight="1">
      <c r="A300" s="169"/>
      <c r="B300" s="176"/>
      <c r="C300" s="10"/>
      <c r="D300" s="21" t="s">
        <v>397</v>
      </c>
      <c r="E300" s="169"/>
      <c r="F300" s="169"/>
      <c r="G300" s="169"/>
      <c r="H300" s="1"/>
      <c r="I300" s="1"/>
      <c r="J300" s="1"/>
      <c r="K300" s="1"/>
      <c r="L300" s="1"/>
      <c r="M300" s="1"/>
      <c r="N300" s="1"/>
      <c r="O300" s="1"/>
      <c r="P300" s="1"/>
      <c r="Q300" s="1"/>
      <c r="R300" s="1"/>
      <c r="S300" s="1"/>
      <c r="T300" s="1"/>
      <c r="U300" s="1"/>
      <c r="V300" s="1"/>
      <c r="W300" s="1"/>
      <c r="X300" s="1"/>
      <c r="Y300" s="1"/>
      <c r="Z300" s="1"/>
    </row>
    <row r="301" spans="1:26" ht="15.75" customHeight="1">
      <c r="A301" s="169"/>
      <c r="B301" s="176"/>
      <c r="C301" s="10"/>
      <c r="D301" s="21" t="s">
        <v>398</v>
      </c>
      <c r="E301" s="169"/>
      <c r="F301" s="169"/>
      <c r="G301" s="169"/>
      <c r="H301" s="1"/>
      <c r="I301" s="1"/>
      <c r="J301" s="1"/>
      <c r="K301" s="1"/>
      <c r="L301" s="1"/>
      <c r="M301" s="1"/>
      <c r="N301" s="1"/>
      <c r="O301" s="1"/>
      <c r="P301" s="1"/>
      <c r="Q301" s="1"/>
      <c r="R301" s="1"/>
      <c r="S301" s="1"/>
      <c r="T301" s="1"/>
      <c r="U301" s="1"/>
      <c r="V301" s="1"/>
      <c r="W301" s="1"/>
      <c r="X301" s="1"/>
      <c r="Y301" s="1"/>
      <c r="Z301" s="1"/>
    </row>
    <row r="302" spans="1:26" ht="15.75" customHeight="1">
      <c r="A302" s="169"/>
      <c r="B302" s="177"/>
      <c r="C302" s="13"/>
      <c r="D302" s="22" t="s">
        <v>399</v>
      </c>
      <c r="E302" s="169"/>
      <c r="F302" s="169"/>
      <c r="G302" s="169"/>
      <c r="H302" s="1"/>
      <c r="I302" s="1"/>
      <c r="J302" s="1"/>
      <c r="K302" s="1"/>
      <c r="L302" s="1"/>
      <c r="M302" s="1"/>
      <c r="N302" s="1"/>
      <c r="O302" s="1"/>
      <c r="P302" s="1"/>
      <c r="Q302" s="1"/>
      <c r="R302" s="1"/>
      <c r="S302" s="1"/>
      <c r="T302" s="1"/>
      <c r="U302" s="1"/>
      <c r="V302" s="1"/>
      <c r="W302" s="1"/>
      <c r="X302" s="1"/>
      <c r="Y302" s="1"/>
      <c r="Z302" s="1"/>
    </row>
    <row r="303" spans="1:26" ht="15.75" customHeight="1">
      <c r="A303" s="169"/>
      <c r="B303" s="86" t="s">
        <v>400</v>
      </c>
      <c r="C303" s="7" t="s">
        <v>341</v>
      </c>
      <c r="D303" s="40" t="s">
        <v>400</v>
      </c>
      <c r="E303" s="169"/>
      <c r="F303" s="169"/>
      <c r="G303" s="169"/>
      <c r="H303" s="1"/>
      <c r="I303" s="1"/>
      <c r="J303" s="1"/>
      <c r="K303" s="1"/>
      <c r="L303" s="1"/>
      <c r="M303" s="1"/>
      <c r="N303" s="1"/>
      <c r="O303" s="1"/>
      <c r="P303" s="1"/>
      <c r="Q303" s="1"/>
      <c r="R303" s="1"/>
      <c r="S303" s="1"/>
      <c r="T303" s="1"/>
      <c r="U303" s="1"/>
      <c r="V303" s="1"/>
      <c r="W303" s="1"/>
      <c r="X303" s="1"/>
      <c r="Y303" s="1"/>
      <c r="Z303" s="1"/>
    </row>
    <row r="304" spans="1:26" ht="27" customHeight="1">
      <c r="A304" s="169"/>
      <c r="B304" s="86" t="s">
        <v>401</v>
      </c>
      <c r="C304" s="87" t="s">
        <v>341</v>
      </c>
      <c r="D304" s="86" t="s">
        <v>401</v>
      </c>
      <c r="E304" s="169"/>
      <c r="F304" s="169"/>
      <c r="G304" s="169"/>
      <c r="H304" s="1"/>
      <c r="I304" s="1"/>
      <c r="J304" s="1"/>
      <c r="K304" s="1"/>
      <c r="L304" s="1"/>
      <c r="M304" s="1"/>
      <c r="N304" s="1"/>
      <c r="O304" s="1"/>
      <c r="P304" s="1"/>
      <c r="Q304" s="1"/>
      <c r="R304" s="1"/>
      <c r="S304" s="1"/>
      <c r="T304" s="1"/>
      <c r="U304" s="1"/>
      <c r="V304" s="1"/>
      <c r="W304" s="1"/>
      <c r="X304" s="1"/>
      <c r="Y304" s="1"/>
      <c r="Z304" s="1"/>
    </row>
    <row r="305" spans="1:26" ht="15.75" customHeight="1">
      <c r="A305" s="169"/>
      <c r="B305" s="174" t="s">
        <v>402</v>
      </c>
      <c r="C305" s="7" t="s">
        <v>341</v>
      </c>
      <c r="D305" s="21" t="s">
        <v>403</v>
      </c>
      <c r="E305" s="169"/>
      <c r="F305" s="169"/>
      <c r="G305" s="169"/>
      <c r="H305" s="1"/>
      <c r="I305" s="1"/>
      <c r="J305" s="1"/>
      <c r="K305" s="1"/>
      <c r="L305" s="1"/>
      <c r="M305" s="1"/>
      <c r="N305" s="1"/>
      <c r="O305" s="1"/>
      <c r="P305" s="1"/>
      <c r="Q305" s="1"/>
      <c r="R305" s="1"/>
      <c r="S305" s="1"/>
      <c r="T305" s="1"/>
      <c r="U305" s="1"/>
      <c r="V305" s="1"/>
      <c r="W305" s="1"/>
      <c r="X305" s="1"/>
      <c r="Y305" s="1"/>
      <c r="Z305" s="1"/>
    </row>
    <row r="306" spans="1:26" ht="15.75" customHeight="1">
      <c r="A306" s="169"/>
      <c r="B306" s="169"/>
      <c r="C306" s="10"/>
      <c r="D306" s="21" t="s">
        <v>404</v>
      </c>
      <c r="E306" s="169"/>
      <c r="F306" s="169"/>
      <c r="G306" s="169"/>
      <c r="H306" s="1"/>
      <c r="I306" s="1"/>
      <c r="J306" s="1"/>
      <c r="K306" s="1"/>
      <c r="L306" s="1"/>
      <c r="M306" s="1"/>
      <c r="N306" s="1"/>
      <c r="O306" s="1"/>
      <c r="P306" s="1"/>
      <c r="Q306" s="1"/>
      <c r="R306" s="1"/>
      <c r="S306" s="1"/>
      <c r="T306" s="1"/>
      <c r="U306" s="1"/>
      <c r="V306" s="1"/>
      <c r="W306" s="1"/>
      <c r="X306" s="1"/>
      <c r="Y306" s="1"/>
      <c r="Z306" s="1"/>
    </row>
    <row r="307" spans="1:26" ht="15.75" customHeight="1">
      <c r="A307" s="169"/>
      <c r="B307" s="169"/>
      <c r="C307" s="10"/>
      <c r="D307" s="21" t="s">
        <v>405</v>
      </c>
      <c r="E307" s="169"/>
      <c r="F307" s="169"/>
      <c r="G307" s="169"/>
      <c r="H307" s="1"/>
      <c r="I307" s="1"/>
      <c r="J307" s="1"/>
      <c r="K307" s="1"/>
      <c r="L307" s="1"/>
      <c r="M307" s="1"/>
      <c r="N307" s="1"/>
      <c r="O307" s="1"/>
      <c r="P307" s="1"/>
      <c r="Q307" s="1"/>
      <c r="R307" s="1"/>
      <c r="S307" s="1"/>
      <c r="T307" s="1"/>
      <c r="U307" s="1"/>
      <c r="V307" s="1"/>
      <c r="W307" s="1"/>
      <c r="X307" s="1"/>
      <c r="Y307" s="1"/>
      <c r="Z307" s="1"/>
    </row>
    <row r="308" spans="1:26" ht="15.75" customHeight="1">
      <c r="A308" s="170"/>
      <c r="B308" s="170"/>
      <c r="C308" s="13"/>
      <c r="D308" s="18" t="s">
        <v>406</v>
      </c>
      <c r="E308" s="170"/>
      <c r="F308" s="170"/>
      <c r="G308" s="170"/>
      <c r="H308" s="1"/>
      <c r="I308" s="1"/>
      <c r="J308" s="1"/>
      <c r="K308" s="1"/>
      <c r="L308" s="1"/>
      <c r="M308" s="1"/>
      <c r="N308" s="1"/>
      <c r="O308" s="1"/>
      <c r="P308" s="1"/>
      <c r="Q308" s="1"/>
      <c r="R308" s="1"/>
      <c r="S308" s="1"/>
      <c r="T308" s="1"/>
      <c r="U308" s="1"/>
      <c r="V308" s="1"/>
      <c r="W308" s="1"/>
      <c r="X308" s="1"/>
      <c r="Y308" s="1"/>
      <c r="Z308" s="1"/>
    </row>
    <row r="309" spans="1:26" ht="15.7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5.7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5.7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5.7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5.7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5.7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5.7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5.7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5.7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5.7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5.7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5.7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5.7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5.7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5.7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5.7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5.7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5.7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5.7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5.7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5.7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5.7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5.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5.7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5.7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5.7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5.7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5.7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5.7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5.7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5.7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5.7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5.7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5.7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5.7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5.7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5.7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5.7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5.7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5.7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5.7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5.7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5.7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5.7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5.7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5.7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5.7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5.7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5.7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5.7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5.7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5.7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5.7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5.7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5.7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5.7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5.7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5.7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5.7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5.7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5.7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5.7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5.7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5.7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5.7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5.7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5.7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5.7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5.7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5.7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5.7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5.7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5.7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5.7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5.7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5.7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5.7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5.7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5.7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5.7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5.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5.7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5.7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5.7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5.7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5.7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5.7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5.7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5.7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5.7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5.7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5.7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5.7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5.7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5.7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5.7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5.7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5.7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5.7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5.7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5.7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5.7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5.7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5.7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5.7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5.7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5.7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5.7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5.7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5.7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5.7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5.7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5.7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5.7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5.7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5.7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5.7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5.7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5.7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5.7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5.7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5.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5.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5.7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5.7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5.7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5.7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5.7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5.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5.7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5.7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5.7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5.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5.7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5.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5.7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5.7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5.7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5.7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5.7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5.7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5.7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5.7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5.7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5.7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5.7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5.7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5.7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5.7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5.7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5.7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5.7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5.7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5.7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5.7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5.7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5.7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5.7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5.7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5.7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5.7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5.7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5.7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5.7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5.7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5.7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5.7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5.7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5.7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5.7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5.7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5.7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5.7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5.7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5.7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5.7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5.7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5.7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5.7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5.7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5.7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5.7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5.7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5.7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5.7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5.7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5.7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5.7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5.7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5.7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5.7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5.7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5.7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5.7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5.7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5.7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5.7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5.7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5.7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5.7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5.75" customHeight="1"/>
    <row r="510" spans="1:26" ht="15.75" customHeight="1"/>
    <row r="511" spans="1:26" ht="15.75" customHeight="1"/>
    <row r="512" spans="1:26"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9">
    <mergeCell ref="F199:F212"/>
    <mergeCell ref="G199:G212"/>
    <mergeCell ref="F215:F217"/>
    <mergeCell ref="G215:G217"/>
    <mergeCell ref="F88:F89"/>
    <mergeCell ref="F90:F91"/>
    <mergeCell ref="F58:F64"/>
    <mergeCell ref="F65:F71"/>
    <mergeCell ref="F72:F78"/>
    <mergeCell ref="F79:F81"/>
    <mergeCell ref="F83:F84"/>
    <mergeCell ref="F85:F87"/>
    <mergeCell ref="G90:G91"/>
    <mergeCell ref="G111:G112"/>
    <mergeCell ref="G113:G114"/>
    <mergeCell ref="F118:F126"/>
    <mergeCell ref="G118:G126"/>
    <mergeCell ref="F146:F147"/>
    <mergeCell ref="G146:G147"/>
    <mergeCell ref="C88:C89"/>
    <mergeCell ref="A94:A95"/>
    <mergeCell ref="A101:A102"/>
    <mergeCell ref="A103:A104"/>
    <mergeCell ref="A105:A106"/>
    <mergeCell ref="A107:A108"/>
    <mergeCell ref="A109:A110"/>
    <mergeCell ref="A111:A112"/>
    <mergeCell ref="F101:F102"/>
    <mergeCell ref="F103:F104"/>
    <mergeCell ref="F105:F106"/>
    <mergeCell ref="F107:F108"/>
    <mergeCell ref="F109:F110"/>
    <mergeCell ref="F111:F112"/>
    <mergeCell ref="A88:A89"/>
    <mergeCell ref="A90:A91"/>
    <mergeCell ref="C90:C91"/>
    <mergeCell ref="A92:A93"/>
    <mergeCell ref="F92:F93"/>
    <mergeCell ref="B94:B95"/>
    <mergeCell ref="F94:F100"/>
    <mergeCell ref="A6:A11"/>
    <mergeCell ref="E6:E8"/>
    <mergeCell ref="F6:F8"/>
    <mergeCell ref="G6:G8"/>
    <mergeCell ref="E9:E11"/>
    <mergeCell ref="G9:G11"/>
    <mergeCell ref="G12:G13"/>
    <mergeCell ref="F9:F11"/>
    <mergeCell ref="F12:F13"/>
    <mergeCell ref="A12:A13"/>
    <mergeCell ref="F14:F16"/>
    <mergeCell ref="G14:G16"/>
    <mergeCell ref="F17:F19"/>
    <mergeCell ref="G17:G19"/>
    <mergeCell ref="F20:F22"/>
    <mergeCell ref="G20:G22"/>
    <mergeCell ref="G23:G25"/>
    <mergeCell ref="E24:E25"/>
    <mergeCell ref="F24:F25"/>
    <mergeCell ref="E26:E29"/>
    <mergeCell ref="F26:F29"/>
    <mergeCell ref="G26:G29"/>
    <mergeCell ref="G65:G71"/>
    <mergeCell ref="G72:G78"/>
    <mergeCell ref="G79:G81"/>
    <mergeCell ref="G82:G84"/>
    <mergeCell ref="G85:G87"/>
    <mergeCell ref="G88:G89"/>
    <mergeCell ref="F48:F50"/>
    <mergeCell ref="G48:G50"/>
    <mergeCell ref="F51:F57"/>
    <mergeCell ref="G51:G57"/>
    <mergeCell ref="G58:G64"/>
    <mergeCell ref="E30:E33"/>
    <mergeCell ref="F30:F33"/>
    <mergeCell ref="G30:G33"/>
    <mergeCell ref="E34:E40"/>
    <mergeCell ref="F34:F40"/>
    <mergeCell ref="G34:G40"/>
    <mergeCell ref="E41:E47"/>
    <mergeCell ref="F41:F47"/>
    <mergeCell ref="G41:G47"/>
    <mergeCell ref="B289:B293"/>
    <mergeCell ref="B294:B296"/>
    <mergeCell ref="G92:G93"/>
    <mergeCell ref="G94:G100"/>
    <mergeCell ref="G101:G102"/>
    <mergeCell ref="G103:G104"/>
    <mergeCell ref="G105:G106"/>
    <mergeCell ref="G107:G108"/>
    <mergeCell ref="G109:G110"/>
    <mergeCell ref="E218:E225"/>
    <mergeCell ref="F218:F224"/>
    <mergeCell ref="G218:G224"/>
    <mergeCell ref="F250:F252"/>
    <mergeCell ref="G250:G252"/>
    <mergeCell ref="E253:E308"/>
    <mergeCell ref="F253:F308"/>
    <mergeCell ref="G253:G308"/>
    <mergeCell ref="F226:F227"/>
    <mergeCell ref="G226:G227"/>
    <mergeCell ref="E228:E233"/>
    <mergeCell ref="E234:E248"/>
    <mergeCell ref="F234:F248"/>
    <mergeCell ref="G234:G248"/>
    <mergeCell ref="E250:E252"/>
    <mergeCell ref="A14:A16"/>
    <mergeCell ref="A17:A19"/>
    <mergeCell ref="A20:A23"/>
    <mergeCell ref="A26:A29"/>
    <mergeCell ref="A30:A33"/>
    <mergeCell ref="A34:A39"/>
    <mergeCell ref="A41:A46"/>
    <mergeCell ref="A48:A50"/>
    <mergeCell ref="A51:A57"/>
    <mergeCell ref="A58:A64"/>
    <mergeCell ref="A65:A71"/>
    <mergeCell ref="A72:A78"/>
    <mergeCell ref="A79:A81"/>
    <mergeCell ref="A127:A136"/>
    <mergeCell ref="A137:A143"/>
    <mergeCell ref="A145:A147"/>
    <mergeCell ref="A149:A156"/>
    <mergeCell ref="A157:A164"/>
    <mergeCell ref="A115:A117"/>
    <mergeCell ref="A118:A126"/>
    <mergeCell ref="A165:A172"/>
    <mergeCell ref="A173:A180"/>
    <mergeCell ref="A181:A185"/>
    <mergeCell ref="A186:A187"/>
    <mergeCell ref="A188:A189"/>
    <mergeCell ref="A191:A192"/>
    <mergeCell ref="A193:A194"/>
    <mergeCell ref="A195:A196"/>
    <mergeCell ref="A197:A198"/>
    <mergeCell ref="A253:A308"/>
    <mergeCell ref="B228:B233"/>
    <mergeCell ref="C228:C233"/>
    <mergeCell ref="A199:A212"/>
    <mergeCell ref="B199:B212"/>
    <mergeCell ref="A213:A214"/>
    <mergeCell ref="A215:A217"/>
    <mergeCell ref="A218:A225"/>
    <mergeCell ref="A226:A227"/>
    <mergeCell ref="A228:A233"/>
    <mergeCell ref="A234:A248"/>
    <mergeCell ref="B237:B243"/>
    <mergeCell ref="B244:B246"/>
    <mergeCell ref="B247:B248"/>
    <mergeCell ref="A250:A252"/>
    <mergeCell ref="B250:B252"/>
    <mergeCell ref="C250:C252"/>
    <mergeCell ref="B297:B302"/>
    <mergeCell ref="B305:B308"/>
    <mergeCell ref="B253:B254"/>
    <mergeCell ref="B256:B258"/>
    <mergeCell ref="B259:B281"/>
    <mergeCell ref="B282:B283"/>
    <mergeCell ref="B285:B287"/>
  </mergeCells>
  <hyperlinks>
    <hyperlink ref="D6" location="'Dato Mensual'!B6" display="Maiz "/>
    <hyperlink ref="D7" location="'Dato Mensual'!C6" display="Trigo"/>
    <hyperlink ref="D8" location="'Dato Mensual'!D6" display="Sorgo"/>
    <hyperlink ref="D9" location="'Dato Mensual'!E6" display="Soja"/>
    <hyperlink ref="D10" location="'Dato Mensual'!F6" display="Mani Runner"/>
    <hyperlink ref="D11" location="'Dato Mensual'!G6" display="Girasol"/>
    <hyperlink ref="D12" location="'Dato Mensual'!H6" display="Producción*  "/>
    <hyperlink ref="D13" location="'Dato Mensual'!I6" display="$ por Litro"/>
    <hyperlink ref="D14" location="'Dato Mensual'!J6" display="Soja"/>
    <hyperlink ref="D15" location="'Dato Mensual'!K6" display="Girasol"/>
    <hyperlink ref="D16" location="'Dato Mensual'!L6" display="Maní"/>
    <hyperlink ref="D17" location="'Dato Mensual'!M6" display="Soja"/>
    <hyperlink ref="D18" location="'Dato Mensual'!N6" display="Girasol"/>
    <hyperlink ref="D19" location="'Dato Mensual'!O6" display="Maní"/>
    <hyperlink ref="D20" location="'Dato Mensual'!P6" display="Soja"/>
    <hyperlink ref="D21" location="'Dato Mensual'!Q6" display="Girasol"/>
    <hyperlink ref="D22" location="'Dato Mensual'!R6" display="Maní"/>
    <hyperlink ref="D23" location="'Dato Mensual'!S6" display="Soja"/>
    <hyperlink ref="D24" location="'Dato Mensual'!T6" display="Córdoba"/>
    <hyperlink ref="D25" location="'Dato Mensual'!U6" display="País"/>
    <hyperlink ref="D26" location="'Dato Mensual'!V6" display="Cerdos"/>
    <hyperlink ref="D27" location="'Dato Mensual'!W6" display="Capones"/>
    <hyperlink ref="D28" location="'Dato Mensual'!X6" display="Cachorros y Lechones "/>
    <hyperlink ref="D29" location="'Dato Mensual'!Y6" display="Total"/>
    <hyperlink ref="D30" location="'Dato Mensual'!Z6" display="Cerdos"/>
    <hyperlink ref="D31" location="'Dato Mensual'!AA6" display="Capones"/>
    <hyperlink ref="D32" location="'Dato Mensual'!AB6" display="Cachorros y Lechones "/>
    <hyperlink ref="D33" location="'Dato Mensual'!AC6" display="Total"/>
    <hyperlink ref="D34" location="'Dato Mensual'!AD6" display="Cachorros, Capones y Hembras s/s"/>
    <hyperlink ref="D35" location="'Dato Mensual'!AE6" display="Chanchas"/>
    <hyperlink ref="D36" location="'Dato Mensual'!AF6" display="Padrillos"/>
    <hyperlink ref="D37" location="'Dato Mensual'!AG6" display="Lechón Liviano"/>
    <hyperlink ref="D38" location="'Dato Mensual'!AH6" display="Lechón Pesado"/>
    <hyperlink ref="D39" location="'Dato Mensual'!AI6" display="Macho Entero Inmunocastrado"/>
    <hyperlink ref="D40" location="'Dato Mensual'!AJ6" display="Total"/>
    <hyperlink ref="D41" location="'Dato Mensual'!AK6" display="Cachorros, Capones y Hembras s/s"/>
    <hyperlink ref="D42" location="'Dato Mensual'!AL6" display="Chanchas"/>
    <hyperlink ref="D43" location="'Dato Mensual'!AM6" display="Padrillos"/>
    <hyperlink ref="D44" location="'Dato Mensual'!AN6" display="Lechón Liviano"/>
    <hyperlink ref="D45" location="'Dato Mensual'!AO6" display="Lechón Pesado"/>
    <hyperlink ref="D46" location="'Dato Mensual'!AP6" display="Macho Entero Inmunocastrado"/>
    <hyperlink ref="D47" location="'Dato Mensual'!AQ6" display="Total"/>
    <hyperlink ref="D48" location="'Dato Mensual'!AR6" display="Consumo Interno "/>
    <hyperlink ref="D49" location="'Dato Mensual'!AS6" display="Otros "/>
    <hyperlink ref="D50" location="'Dato Mensual'!AT6" display="Total"/>
    <hyperlink ref="D51" location="'Dato Mensual'!AU6" display="Novillos"/>
    <hyperlink ref="D52" location="'Dato Mensual'!AV6" display="Novillitos"/>
    <hyperlink ref="D53" location="'Dato Mensual'!AW6" display="Vacas"/>
    <hyperlink ref="D54" location="'Dato Mensual'!AX6" display="Vaquillonas"/>
    <hyperlink ref="D55" location="'Dato Mensual'!AY6" display="Terneros (M y H)"/>
    <hyperlink ref="D56" location="'Dato Mensual'!AZ6" display="Toros, torunos y bueyes"/>
    <hyperlink ref="D57" location="'Dato Mensual'!BA6" display="TOTAL"/>
    <hyperlink ref="D58" location="'Dato Mensual'!BB6" display="Novillos"/>
    <hyperlink ref="D59" location="'Dato Mensual'!BC6" display="Novillitos"/>
    <hyperlink ref="D60" location="'Dato Mensual'!BD6" display="Vacas"/>
    <hyperlink ref="D61" location="'Dato Mensual'!BE6" display="Vaquillonas"/>
    <hyperlink ref="D62" location="'Dato Mensual'!BF6" display="Terneros (M y H)"/>
    <hyperlink ref="D63" location="'Dato Mensual'!BG6" display="Toros, torunos y bueyes"/>
    <hyperlink ref="D64" location="'Dato Mensual'!BH6" display="TOTAL"/>
    <hyperlink ref="D65" location="'Dato Mensual'!BI6" display="Novillito (Nt)"/>
    <hyperlink ref="D66" location="'Dato Mensual'!BJ6" display="Novillo (No)"/>
    <hyperlink ref="D67" location="'Dato Mensual'!BK6" display="Macho Entero Joven (MEJ)"/>
    <hyperlink ref="D68" location="'Dato Mensual'!BL6" display="Toro (To)"/>
    <hyperlink ref="D69" location="'Dato Mensual'!BM6" display="Vaquillona (Vq)"/>
    <hyperlink ref="D70" location="'Dato Mensual'!BN6" display="Vaca (Va)"/>
    <hyperlink ref="D71" location="'Dato Mensual'!BO6" display="TOTAL"/>
    <hyperlink ref="D72" location="'Dato Mensual'!BP6" display="Novillito (Nt)"/>
    <hyperlink ref="D73" location="'Dato Mensual'!BQ6" display="Novillo (No)"/>
    <hyperlink ref="D74" location="'Dato Mensual'!BR6" display="Macho Entero Joven (MEJ)"/>
    <hyperlink ref="D75" location="'Dato Mensual'!BS6" display="Toro (To)"/>
    <hyperlink ref="D76" location="'Dato Mensual'!BT6" display="Vaquillona (Vq)"/>
    <hyperlink ref="D77" location="'Dato Mensual'!BU6" display="Vaca (Va)"/>
    <hyperlink ref="D78" location="'Dato Mensual'!BV6" display="TOTAL"/>
    <hyperlink ref="D79" location="'Dato Mensual'!BW6" display="Consumo Interno "/>
    <hyperlink ref="D80" location="'Dato Mensual'!BX6" display="Otros "/>
    <hyperlink ref="D81" location="'Dato Mensual'!BY6" display="Total"/>
    <hyperlink ref="D82" location="'Dato Mensual'!BZ6" display="VM2"/>
    <hyperlink ref="D83" location="'Dato Mensual'!CD7" display="Córdoba"/>
    <hyperlink ref="D84" location="'Dato Mensual'!CE7" display="País"/>
    <hyperlink ref="D85" location="'Dato Mensual'!CA8" display="Constructoras"/>
    <hyperlink ref="D86" location="'Dato Mensual'!CB8" display="Contratistas"/>
    <hyperlink ref="D87" location="'Dato Mensual'!CC8" display="Subcontratistas"/>
    <hyperlink ref="D88" location="'Dato Mensual'!CF6" display="Córdoba"/>
    <hyperlink ref="D89" location="'Dato Mensual'!CG6" display="País"/>
    <hyperlink ref="D90" location="'Dato Mensual'!CH6" display="Córdoba"/>
    <hyperlink ref="D91" location="'Dato Mensual'!CI6" display="País"/>
    <hyperlink ref="D92" location="'Dato Mensual'!CJ6" display="Ventas Corrientes"/>
    <hyperlink ref="D94" location="'Dato Mensual'!CK6" display="Indumentaria"/>
    <hyperlink ref="D95" location="'Dato Mensual'!CL6" display="Ropa deportiva"/>
    <hyperlink ref="D96" location="'Dato Mensual'!CM6" display="Comida"/>
    <hyperlink ref="D97" location="'Dato Mensual'!CN6" display="Electrónicos"/>
    <hyperlink ref="D98" location="'Dato Mensual'!CO6" display="Diversión"/>
    <hyperlink ref="D99" location="'Dato Mensual'!CP6" display="Perfumería"/>
    <hyperlink ref="D100" location="'Dato Mensual'!CQ6" display="Resto"/>
    <hyperlink ref="D101" location="'Dato Mensual'!CR6" display="Córdoba"/>
    <hyperlink ref="D102" location="'Dato Mensual'!CS6" display="País"/>
    <hyperlink ref="D103" location="'Dato Mensual'!CT6" display="Córdoba"/>
    <hyperlink ref="D104" location="'Dato Mensual'!CU6" display="País"/>
    <hyperlink ref="D105" location="'Dato Mensual'!CV6" display="Córdoba"/>
    <hyperlink ref="D106" location="'Dato Mensual'!CW6" display="País"/>
    <hyperlink ref="D107" location="'Dato Mensual'!CX6" display="Córdoba"/>
    <hyperlink ref="D108" location="'Dato Mensual'!CY6" display="País"/>
    <hyperlink ref="D109" location="'Dato Mensual'!CZ6" display="Córdoba"/>
    <hyperlink ref="D110" location="'Dato Mensual'!DA6" display="País"/>
    <hyperlink ref="D111" location="'Dato Mensual'!DB6" display="Córdoba"/>
    <hyperlink ref="D112" location="'Dato Mensual'!DC6" display="País"/>
    <hyperlink ref="D113" location="'Dato Mensual'!DD6" display="Córdoba"/>
    <hyperlink ref="D114" location="'Dato Mensual'!DE6" display="Córdoba"/>
    <hyperlink ref="D115" location="'Dato Mensual'!DF6" display="Depósitos en pesos Caja de Ahorro"/>
    <hyperlink ref="D116" location="'Dato Mensual'!DG6" display="Depósitos en pesos a Plazo Fijo 30-59 días"/>
    <hyperlink ref="D117" location="'Dato Mensual'!DH6" display="Badlar (Privada pesos)"/>
    <hyperlink ref="D118" location="'Dato Mensual'!DI6" display="Residencial"/>
    <hyperlink ref="D119" location="'Dato Mensual'!DJ6" display="General y Servicios"/>
    <hyperlink ref="D120" location="'Dato Mensual'!DK6" display="Grandes Consumos"/>
    <hyperlink ref="D121" location="'Dato Mensual'!DL6" display="Cooperativas de Electricidad"/>
    <hyperlink ref="D122" location="'Dato Mensual'!DM6" display="Gobierno y Otros Usuarios Esp."/>
    <hyperlink ref="D123" location="'Dato Mensual'!DN6" display="Alumbrado Público"/>
    <hyperlink ref="D124" location="'Dato Mensual'!DO6" display="Servicio de Agua"/>
    <hyperlink ref="D125" location="'Dato Mensual'!DP6" display="Rural"/>
    <hyperlink ref="D126" location="'Dato Mensual'!DQ6" display="Total"/>
    <hyperlink ref="D127" location="'Dato Mensual'!DR6" display="Residencial"/>
    <hyperlink ref="D128" location="'Dato Mensual'!DS6" display="Comercial "/>
    <hyperlink ref="D129" location="'Dato Mensual'!DT6" display="Industria"/>
    <hyperlink ref="D130" location="'Dato Mensual'!DU6" display="Centrales Eléctricas"/>
    <hyperlink ref="D131" location="'Dato Mensual'!DV6" display="Entes Oficiales"/>
    <hyperlink ref="D132" location="'Dato Mensual'!DW6" display="SDB*"/>
    <hyperlink ref="D133" location="'Dato Mensual'!DX6" display="GNC"/>
    <hyperlink ref="D134" location="'Dato Mensual'!DY6" display="Otros"/>
    <hyperlink ref="D135" location="'Dato Mensual'!DZ6" display="Total Provincial"/>
    <hyperlink ref="D136" location="'Dato Mensual'!EA6" display="Total Nacional"/>
    <hyperlink ref="D137" location="'Dato Mensual'!EB6" display="Aceitera "/>
    <hyperlink ref="D138" location="'Dato Mensual'!EC6" display="Alimenticia"/>
    <hyperlink ref="D139" location="'Dato Mensual'!ED6" display="Automotriz"/>
    <hyperlink ref="D140" location="'Dato Mensual'!EE6" display="Cementera"/>
    <hyperlink ref="D141" location="'Dato Mensual'!EF6" display="Cerámica"/>
    <hyperlink ref="D142" location="'Dato Mensual'!EG6" display="Petroquímica"/>
    <hyperlink ref="D143" location="'Dato Mensual'!EH6" display="Química"/>
    <hyperlink ref="D144" location="'Dato Mensual'!EI6" display="Ciudad de Córdoba"/>
    <hyperlink ref="D145" location="'Dato Mensual'!EJ6" display="Automotores livianos(1)"/>
    <hyperlink ref="D146" location="'Dato Mensual'!EK6" display="Colectivos y camiones livianos(2)"/>
    <hyperlink ref="D147" location="'Dato Mensual'!EL6" display="Camiones pesados(3)"/>
    <hyperlink ref="D148" location="'Dato Mensual'!EM6" display="Córdoba"/>
    <hyperlink ref="D149" location="'Dato Mensual'!EN6" display="Total Provincial"/>
    <hyperlink ref="D150" location="'Dato Mensual'!EO6" display="Ciudad de Córdoba"/>
    <hyperlink ref="D151" location="'Dato Mensual'!EP6" display="Río Cuarto"/>
    <hyperlink ref="D152" location="'Dato Mensual'!EQ6" display="La Falda"/>
    <hyperlink ref="D153" location="'Dato Mensual'!ER6" display="Villa Gral. Belgrano"/>
    <hyperlink ref="D154" location="'Dato Mensual'!ES6" display="Miramar"/>
    <hyperlink ref="D155" location="'Dato Mensual'!ET6" display="Mina Clavero"/>
    <hyperlink ref="D156" location="'Dato Mensual'!EU6" display="Villa Carlos Paz"/>
    <hyperlink ref="D157" location="'Dato Mensual'!EV6" display="Total Provincial"/>
    <hyperlink ref="D158" location="'Dato Mensual'!EW6" display="Ciudad de Córdoba"/>
    <hyperlink ref="D159" location="'Dato Mensual'!EX6" display="Río Cuarto"/>
    <hyperlink ref="D160" location="'Dato Mensual'!EY6" display="La Falda"/>
    <hyperlink ref="D161" location="'Dato Mensual'!EZ6" display="Villa Gral. Belgrano"/>
    <hyperlink ref="D162" location="'Dato Mensual'!FA6" display="Miramar"/>
    <hyperlink ref="D163" location="'Dato Mensual'!FB6" display="Mina Clavero"/>
    <hyperlink ref="D164" location="'Dato Mensual'!FC6" display="Villa Carlos Paz"/>
    <hyperlink ref="D165" location="'Dato Mensual'!FD6" display="Total Provincial"/>
    <hyperlink ref="D166" location="'Dato Mensual'!FE6" display="Ciudad de Córdoba"/>
    <hyperlink ref="D167" location="'Dato Mensual'!FF6" display="Río Cuarto"/>
    <hyperlink ref="D168" location="'Dato Mensual'!FG6" display="La Falda"/>
    <hyperlink ref="D169" location="'Dato Mensual'!FH6" display="Villa Gral. Belgrano"/>
    <hyperlink ref="D170" location="'Dato Mensual'!FI6" display="Miramar"/>
    <hyperlink ref="D171" location="'Dato Mensual'!FJ6" display="Mina Clavero"/>
    <hyperlink ref="D172" location="'Dato Mensual'!FK6" display="Villa Carlos Paz"/>
    <hyperlink ref="D173" location="'Dato Mensual'!FL6" display="Total Provincial"/>
    <hyperlink ref="D174" location="'Dato Mensual'!FM6" display="Ciudad de Córdoba"/>
    <hyperlink ref="D175" location="'Dato Mensual'!FN6" display="Río Cuarto"/>
    <hyperlink ref="D176" location="'Dato Mensual'!FO6" display="La Falda"/>
    <hyperlink ref="D177" location="'Dato Mensual'!FP6" display="Villa Gral. Belgrano"/>
    <hyperlink ref="D178" location="'Dato Mensual'!FQ6" display="Miramar"/>
    <hyperlink ref="D179" location="'Dato Mensual'!FR6" display="Mina Clavero"/>
    <hyperlink ref="D180" location="'Dato Mensual'!FS6" display="Villa Carlos Paz"/>
    <hyperlink ref="D181" location="'Dato Mensual'!FT6" display="Ingresos provinciales"/>
    <hyperlink ref="D182" location="'Dato Mensual'!FU6" display="  Imp. sobre los Ingresos Brutos"/>
    <hyperlink ref="D183" location="'Dato Mensual'!FV6" display="  Imp. Inmobiliario"/>
    <hyperlink ref="D184" location="'Dato Mensual'!FW6" display="  Imp. de Sellos"/>
    <hyperlink ref="D185" location="'Dato Mensual'!FX6" display="  Imp. a la Propiedad Automotor"/>
    <hyperlink ref="D186" location="'Dato Mensual'!FY5" display="Ingresos Corrientes"/>
    <hyperlink ref="D187" location="'Dato Mensual'!FZ5" display="Gastos Corrientes"/>
    <hyperlink ref="D188" location="'Dato Mensual'!GA5" display="Municipios"/>
    <hyperlink ref="D189" location="'Dato Mensual'!GB5" display="Comunas"/>
    <hyperlink ref="D190" location="'Dato Mensual'!GC5" display="IPC Mensual"/>
    <hyperlink ref="D191" location="'Dato Mensual'!IH6" display="InAEC"/>
    <hyperlink ref="D192" location="'Dato Mensual'!II5" display="InAEC desestacionalizado"/>
    <hyperlink ref="D193" location="'Dato Mensual'!IJ6" display="ISICor"/>
    <hyperlink ref="D194" location="'Dato Mensual'!IK6" display="ISICor desestacionalizado"/>
    <hyperlink ref="D195" location="'Dato Mensual'!IL6" display="ICCor"/>
    <hyperlink ref="D196" location="'Dato Mensual'!IM6" display="ICCor  desestacionalizado"/>
    <hyperlink ref="D197" location="'Dato Mensual'!IN6" display="ISPCor"/>
    <hyperlink ref="D198" location="'Dato Mensual'!IO6" display="ISPCor desestacionalizado"/>
    <hyperlink ref="D199" location="'Dato Mensual'!GD5" display="AGRICULTURA, GANADERIA, CAZA Y SILVICULTURA"/>
    <hyperlink ref="D200" location="'Dato Mensual'!GF5" display="PESCA Y SERVICIOS CONEXOS"/>
    <hyperlink ref="D201" location="'Dato Mensual'!GG5" display="EXPLOTACION  DE  MINAS  Y  CANTERAS"/>
    <hyperlink ref="D202" location="'Dato Mensual'!GJ5" display="INDUSTRIA MANUFACTURERA"/>
    <hyperlink ref="D203" location="'Dato Mensual'!HG5" display="ELECTRICIDAD, GAS Y AGUA"/>
    <hyperlink ref="D204" location="'Dato Mensual'!HI5" display="CONSTRUCCION"/>
    <hyperlink ref="D205" location="'Dato Mensual'!HJ5" display="COMERCIO AL POR MAYOR Y AL POR MENOR"/>
    <hyperlink ref="D206" location="'Dato Mensual'!HM5" display="HOTELERIA Y RESTAURANTES "/>
    <hyperlink ref="D207" location="'Dato Mensual'!HN5" display="SERVICIOS DE TRANSPORTE, DE ALMACENAMIENTO Y DE COMUNICACIONES"/>
    <hyperlink ref="D208" location="'Dato Mensual'!HS5" display="INTERMEDIACION FINANCIERA Y OTROS SERVICIOS FINANCIEROS "/>
    <hyperlink ref="D209" location="'Dato Mensual'!HV5" display="SERVICIOS INMOBILIARIOS, EMPRESARIALES Y DE ALQUILER"/>
    <hyperlink ref="D210" location="'Dato Mensual'!IB5" display="ENSEÑANZA"/>
    <hyperlink ref="D211" location="'Dato Mensual'!IC5" display="SERVICIOS SOCIALES Y DE SALUD"/>
    <hyperlink ref="D212" location="'Dato Mensual'!ID5" display="SERVICIOS COMUNITARIOS, SOCIALES Y PERSONALES N.C.P."/>
    <hyperlink ref="D213" location="'Dato Trimestral'!B5" display="ISACor"/>
    <hyperlink ref="D214" location="'Dato Trimestral'!C5" display="ISACor desestacionalizado"/>
    <hyperlink ref="D215" location="'Dato Trimestral'!D5" display="Sector Público No financiero"/>
    <hyperlink ref="D216" location="'Dato Trimestral'!D5" display="Sector Privado No Financiero"/>
    <hyperlink ref="D217" location="'Dato Trimestral'!D5" display="Operaciones con residentes en el exterior"/>
    <hyperlink ref="D218" location="'Dato Trimestral'!G7" display="Producción primaria"/>
    <hyperlink ref="D219" location="'Dato Trimestral'!H7" display="Personas físicas en relación de dependencia laboral"/>
    <hyperlink ref="D220" location="'Dato Trimestral'!I7" display="Servicios"/>
    <hyperlink ref="D221" location="'Dato Trimestral'!J7" display="Industria manufacturera"/>
    <hyperlink ref="D222" location="'Dato Trimestral'!K7" display="Comercio al por mayor y al por menor (1) "/>
    <hyperlink ref="D223" location="'Dato Trimestral'!L7" display="Electricidad, gas y agua"/>
    <hyperlink ref="D224" location="'Dato Trimestral'!M7" display="Construcción"/>
    <hyperlink ref="D225" location="'Dato Trimestral'!N7" display="No identificada"/>
    <hyperlink ref="D226" location="'Dato Trimestral'!O5" display="Turismo receptivo"/>
    <hyperlink ref="D227" location="'Dato Trimestral'!AB6" display="Turismo emisivo "/>
    <hyperlink ref="A249" location="'Dato Trimestral'!CF5" display="Puestos de trabajo declarados del Sector Privado. Provincia de Córdoba"/>
    <hyperlink ref="D308" location="null!A1" display="Volver"/>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338"/>
  <sheetViews>
    <sheetView tabSelected="1" zoomScale="55" zoomScaleNormal="55" workbookViewId="0">
      <pane ySplit="9" topLeftCell="A170" activePane="bottomLeft" state="frozen"/>
      <selection pane="bottomLeft" activeCell="O197" sqref="O197"/>
    </sheetView>
  </sheetViews>
  <sheetFormatPr baseColWidth="10" defaultColWidth="12.7265625" defaultRowHeight="15" customHeight="1"/>
  <cols>
    <col min="1" max="1" width="7.7265625" style="159" customWidth="1"/>
    <col min="2" max="36" width="8.7265625" style="159" customWidth="1"/>
    <col min="37" max="37" width="11.1796875" style="159" customWidth="1"/>
    <col min="38" max="41" width="8.7265625" style="159" customWidth="1"/>
    <col min="42" max="43" width="9.81640625" style="159" customWidth="1"/>
    <col min="44" max="45" width="9.7265625" style="159" customWidth="1"/>
    <col min="46" max="46" width="9.81640625" style="159" customWidth="1"/>
    <col min="47" max="67" width="8.7265625" style="159" customWidth="1"/>
    <col min="68" max="68" width="10" style="159" customWidth="1"/>
    <col min="69" max="69" width="9.7265625" style="159" customWidth="1"/>
    <col min="70" max="71" width="8.7265625" style="159" customWidth="1"/>
    <col min="72" max="72" width="10" style="159" customWidth="1"/>
    <col min="73" max="73" width="9.7265625" style="159" customWidth="1"/>
    <col min="74" max="74" width="10.7265625" style="159" customWidth="1"/>
    <col min="75" max="75" width="11" style="159" customWidth="1"/>
    <col min="76" max="76" width="9.26953125" style="159" customWidth="1"/>
    <col min="77" max="77" width="10.7265625" style="159" customWidth="1"/>
    <col min="78" max="78" width="19.1796875" style="159" customWidth="1"/>
    <col min="79" max="83" width="8.7265625" style="159" customWidth="1"/>
    <col min="84" max="84" width="9.26953125" style="159" customWidth="1"/>
    <col min="85" max="85" width="11" style="159" customWidth="1"/>
    <col min="86" max="86" width="8.7265625" style="159" customWidth="1"/>
    <col min="87" max="87" width="10.81640625" style="159" customWidth="1"/>
    <col min="88" max="88" width="18.7265625" style="159" customWidth="1"/>
    <col min="89" max="107" width="8.7265625" style="159" customWidth="1"/>
    <col min="108" max="108" width="14.7265625" style="159" customWidth="1"/>
    <col min="109" max="109" width="8.7265625" style="159" customWidth="1"/>
    <col min="110" max="110" width="8.453125" style="159" customWidth="1"/>
    <col min="111" max="111" width="9.26953125" style="159" customWidth="1"/>
    <col min="112" max="180" width="8.7265625" style="159" customWidth="1"/>
    <col min="181" max="181" width="11.26953125" style="159" customWidth="1"/>
    <col min="182" max="182" width="12" style="159" customWidth="1"/>
    <col min="183" max="183" width="11.81640625" style="159" customWidth="1"/>
    <col min="184" max="184" width="11" style="159" customWidth="1"/>
    <col min="185" max="193" width="8.7265625" style="159" customWidth="1"/>
    <col min="194" max="194" width="10" style="159" customWidth="1"/>
    <col min="195" max="249" width="8.7265625" style="159" customWidth="1"/>
    <col min="250" max="250" width="11.26953125" style="159" customWidth="1"/>
    <col min="251" max="16384" width="12.7265625" style="159"/>
  </cols>
  <sheetData>
    <row r="1" spans="1:250" ht="13">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row>
    <row r="2" spans="1:250" ht="13">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row>
    <row r="3" spans="1:250" ht="13">
      <c r="A3" s="220"/>
      <c r="B3" s="220"/>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row>
    <row r="4" spans="1:250" ht="28.9"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row>
    <row r="5" spans="1:250" ht="3" hidden="1" customHeight="1">
      <c r="A5" s="221"/>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row>
    <row r="6" spans="1:250" ht="72" customHeight="1">
      <c r="A6" s="222" t="s">
        <v>407</v>
      </c>
      <c r="B6" s="223" t="s">
        <v>408</v>
      </c>
      <c r="C6" s="224"/>
      <c r="D6" s="224"/>
      <c r="E6" s="224"/>
      <c r="F6" s="224"/>
      <c r="G6" s="225"/>
      <c r="H6" s="223" t="s">
        <v>409</v>
      </c>
      <c r="I6" s="225"/>
      <c r="J6" s="223" t="s">
        <v>29</v>
      </c>
      <c r="K6" s="224"/>
      <c r="L6" s="225"/>
      <c r="M6" s="223" t="s">
        <v>410</v>
      </c>
      <c r="N6" s="224"/>
      <c r="O6" s="225"/>
      <c r="P6" s="223" t="s">
        <v>411</v>
      </c>
      <c r="Q6" s="224"/>
      <c r="R6" s="224"/>
      <c r="S6" s="225"/>
      <c r="T6" s="223" t="s">
        <v>412</v>
      </c>
      <c r="U6" s="225"/>
      <c r="V6" s="223" t="s">
        <v>413</v>
      </c>
      <c r="W6" s="224"/>
      <c r="X6" s="224"/>
      <c r="Y6" s="225"/>
      <c r="Z6" s="223" t="s">
        <v>414</v>
      </c>
      <c r="AA6" s="224"/>
      <c r="AB6" s="224"/>
      <c r="AC6" s="225"/>
      <c r="AD6" s="223" t="s">
        <v>413</v>
      </c>
      <c r="AE6" s="224"/>
      <c r="AF6" s="224"/>
      <c r="AG6" s="224"/>
      <c r="AH6" s="224"/>
      <c r="AI6" s="224"/>
      <c r="AJ6" s="225"/>
      <c r="AK6" s="223" t="s">
        <v>414</v>
      </c>
      <c r="AL6" s="224"/>
      <c r="AM6" s="224"/>
      <c r="AN6" s="224"/>
      <c r="AO6" s="224"/>
      <c r="AP6" s="224"/>
      <c r="AQ6" s="225"/>
      <c r="AR6" s="223" t="s">
        <v>415</v>
      </c>
      <c r="AS6" s="224"/>
      <c r="AT6" s="225"/>
      <c r="AU6" s="223" t="s">
        <v>62</v>
      </c>
      <c r="AV6" s="224"/>
      <c r="AW6" s="224"/>
      <c r="AX6" s="224"/>
      <c r="AY6" s="224"/>
      <c r="AZ6" s="224"/>
      <c r="BA6" s="225"/>
      <c r="BB6" s="223" t="s">
        <v>73</v>
      </c>
      <c r="BC6" s="224"/>
      <c r="BD6" s="224"/>
      <c r="BE6" s="224"/>
      <c r="BF6" s="224"/>
      <c r="BG6" s="224"/>
      <c r="BH6" s="225"/>
      <c r="BI6" s="223" t="s">
        <v>62</v>
      </c>
      <c r="BJ6" s="224"/>
      <c r="BK6" s="224"/>
      <c r="BL6" s="224"/>
      <c r="BM6" s="224"/>
      <c r="BN6" s="224"/>
      <c r="BO6" s="225"/>
      <c r="BP6" s="223" t="s">
        <v>416</v>
      </c>
      <c r="BQ6" s="224"/>
      <c r="BR6" s="224"/>
      <c r="BS6" s="224"/>
      <c r="BT6" s="224"/>
      <c r="BU6" s="224"/>
      <c r="BV6" s="225"/>
      <c r="BW6" s="223" t="s">
        <v>417</v>
      </c>
      <c r="BX6" s="224"/>
      <c r="BY6" s="225"/>
      <c r="BZ6" s="226" t="s">
        <v>418</v>
      </c>
      <c r="CA6" s="223" t="s">
        <v>419</v>
      </c>
      <c r="CB6" s="224"/>
      <c r="CC6" s="225"/>
      <c r="CD6" s="223" t="s">
        <v>420</v>
      </c>
      <c r="CE6" s="225"/>
      <c r="CF6" s="223" t="s">
        <v>421</v>
      </c>
      <c r="CG6" s="225"/>
      <c r="CH6" s="223" t="s">
        <v>422</v>
      </c>
      <c r="CI6" s="225"/>
      <c r="CJ6" s="226" t="s">
        <v>423</v>
      </c>
      <c r="CK6" s="223" t="s">
        <v>424</v>
      </c>
      <c r="CL6" s="224"/>
      <c r="CM6" s="224"/>
      <c r="CN6" s="224"/>
      <c r="CO6" s="224"/>
      <c r="CP6" s="224"/>
      <c r="CQ6" s="225"/>
      <c r="CR6" s="223" t="s">
        <v>425</v>
      </c>
      <c r="CS6" s="225"/>
      <c r="CT6" s="223" t="s">
        <v>426</v>
      </c>
      <c r="CU6" s="225"/>
      <c r="CV6" s="223" t="s">
        <v>427</v>
      </c>
      <c r="CW6" s="225"/>
      <c r="CX6" s="223" t="s">
        <v>428</v>
      </c>
      <c r="CY6" s="225"/>
      <c r="CZ6" s="223" t="s">
        <v>429</v>
      </c>
      <c r="DA6" s="225"/>
      <c r="DB6" s="223" t="s">
        <v>430</v>
      </c>
      <c r="DC6" s="225"/>
      <c r="DD6" s="226" t="s">
        <v>431</v>
      </c>
      <c r="DE6" s="226" t="s">
        <v>139</v>
      </c>
      <c r="DF6" s="223" t="s">
        <v>142</v>
      </c>
      <c r="DG6" s="224"/>
      <c r="DH6" s="225"/>
      <c r="DI6" s="223" t="s">
        <v>432</v>
      </c>
      <c r="DJ6" s="224"/>
      <c r="DK6" s="224"/>
      <c r="DL6" s="224"/>
      <c r="DM6" s="224"/>
      <c r="DN6" s="224"/>
      <c r="DO6" s="224"/>
      <c r="DP6" s="224"/>
      <c r="DQ6" s="225"/>
      <c r="DR6" s="223" t="s">
        <v>433</v>
      </c>
      <c r="DS6" s="224"/>
      <c r="DT6" s="224"/>
      <c r="DU6" s="224"/>
      <c r="DV6" s="224"/>
      <c r="DW6" s="224"/>
      <c r="DX6" s="224"/>
      <c r="DY6" s="224"/>
      <c r="DZ6" s="224"/>
      <c r="EA6" s="225"/>
      <c r="EB6" s="223" t="s">
        <v>434</v>
      </c>
      <c r="EC6" s="224"/>
      <c r="ED6" s="224"/>
      <c r="EE6" s="224"/>
      <c r="EF6" s="224"/>
      <c r="EG6" s="224"/>
      <c r="EH6" s="225"/>
      <c r="EI6" s="227" t="s">
        <v>435</v>
      </c>
      <c r="EJ6" s="228" t="s">
        <v>436</v>
      </c>
      <c r="EK6" s="224"/>
      <c r="EL6" s="225"/>
      <c r="EM6" s="227" t="s">
        <v>437</v>
      </c>
      <c r="EN6" s="228" t="s">
        <v>201</v>
      </c>
      <c r="EO6" s="224"/>
      <c r="EP6" s="224"/>
      <c r="EQ6" s="224"/>
      <c r="ER6" s="224"/>
      <c r="ES6" s="224"/>
      <c r="ET6" s="224"/>
      <c r="EU6" s="225"/>
      <c r="EV6" s="228" t="s">
        <v>210</v>
      </c>
      <c r="EW6" s="224"/>
      <c r="EX6" s="224"/>
      <c r="EY6" s="224"/>
      <c r="EZ6" s="224"/>
      <c r="FA6" s="224"/>
      <c r="FB6" s="224"/>
      <c r="FC6" s="225"/>
      <c r="FD6" s="228" t="s">
        <v>212</v>
      </c>
      <c r="FE6" s="224"/>
      <c r="FF6" s="224"/>
      <c r="FG6" s="224"/>
      <c r="FH6" s="224"/>
      <c r="FI6" s="224"/>
      <c r="FJ6" s="224"/>
      <c r="FK6" s="225"/>
      <c r="FL6" s="228" t="s">
        <v>215</v>
      </c>
      <c r="FM6" s="224"/>
      <c r="FN6" s="224"/>
      <c r="FO6" s="224"/>
      <c r="FP6" s="224"/>
      <c r="FQ6" s="224"/>
      <c r="FR6" s="224"/>
      <c r="FS6" s="225"/>
      <c r="FT6" s="228" t="s">
        <v>218</v>
      </c>
      <c r="FU6" s="224"/>
      <c r="FV6" s="224"/>
      <c r="FW6" s="224"/>
      <c r="FX6" s="229"/>
      <c r="FY6" s="228" t="s">
        <v>438</v>
      </c>
      <c r="FZ6" s="225"/>
      <c r="GA6" s="228" t="s">
        <v>439</v>
      </c>
      <c r="GB6" s="225"/>
      <c r="GC6" s="227" t="s">
        <v>236</v>
      </c>
      <c r="GD6" s="228" t="s">
        <v>440</v>
      </c>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5"/>
      <c r="IH6" s="223" t="s">
        <v>240</v>
      </c>
      <c r="II6" s="225"/>
      <c r="IJ6" s="223" t="s">
        <v>245</v>
      </c>
      <c r="IK6" s="225"/>
      <c r="IL6" s="223" t="s">
        <v>248</v>
      </c>
      <c r="IM6" s="225"/>
      <c r="IN6" s="223" t="s">
        <v>251</v>
      </c>
      <c r="IO6" s="225"/>
      <c r="IP6" s="230"/>
    </row>
    <row r="7" spans="1:250" ht="21" customHeight="1">
      <c r="A7" s="231"/>
      <c r="B7" s="223" t="s">
        <v>441</v>
      </c>
      <c r="C7" s="224"/>
      <c r="D7" s="225"/>
      <c r="E7" s="223" t="s">
        <v>442</v>
      </c>
      <c r="F7" s="224"/>
      <c r="G7" s="225"/>
      <c r="H7" s="222" t="s">
        <v>443</v>
      </c>
      <c r="I7" s="222" t="s">
        <v>28</v>
      </c>
      <c r="J7" s="223" t="s">
        <v>30</v>
      </c>
      <c r="K7" s="224"/>
      <c r="L7" s="225"/>
      <c r="M7" s="223" t="s">
        <v>35</v>
      </c>
      <c r="N7" s="224"/>
      <c r="O7" s="225"/>
      <c r="P7" s="223" t="s">
        <v>444</v>
      </c>
      <c r="Q7" s="224"/>
      <c r="R7" s="225"/>
      <c r="S7" s="226" t="s">
        <v>38</v>
      </c>
      <c r="T7" s="222" t="s">
        <v>40</v>
      </c>
      <c r="U7" s="222" t="s">
        <v>41</v>
      </c>
      <c r="V7" s="223" t="s">
        <v>445</v>
      </c>
      <c r="W7" s="224"/>
      <c r="X7" s="225"/>
      <c r="Y7" s="222" t="s">
        <v>49</v>
      </c>
      <c r="Z7" s="223" t="s">
        <v>445</v>
      </c>
      <c r="AA7" s="224"/>
      <c r="AB7" s="225"/>
      <c r="AC7" s="222" t="s">
        <v>49</v>
      </c>
      <c r="AD7" s="223" t="s">
        <v>445</v>
      </c>
      <c r="AE7" s="224"/>
      <c r="AF7" s="224"/>
      <c r="AG7" s="224"/>
      <c r="AH7" s="224"/>
      <c r="AI7" s="225"/>
      <c r="AJ7" s="222" t="s">
        <v>49</v>
      </c>
      <c r="AK7" s="223" t="s">
        <v>445</v>
      </c>
      <c r="AL7" s="224"/>
      <c r="AM7" s="224"/>
      <c r="AN7" s="224"/>
      <c r="AO7" s="224"/>
      <c r="AP7" s="225"/>
      <c r="AQ7" s="222" t="s">
        <v>49</v>
      </c>
      <c r="AR7" s="222" t="s">
        <v>446</v>
      </c>
      <c r="AS7" s="222" t="s">
        <v>171</v>
      </c>
      <c r="AT7" s="222" t="s">
        <v>49</v>
      </c>
      <c r="AU7" s="223" t="s">
        <v>445</v>
      </c>
      <c r="AV7" s="224"/>
      <c r="AW7" s="224"/>
      <c r="AX7" s="224"/>
      <c r="AY7" s="224"/>
      <c r="AZ7" s="225"/>
      <c r="BA7" s="222" t="s">
        <v>49</v>
      </c>
      <c r="BB7" s="223" t="s">
        <v>445</v>
      </c>
      <c r="BC7" s="224"/>
      <c r="BD7" s="224"/>
      <c r="BE7" s="224"/>
      <c r="BF7" s="224"/>
      <c r="BG7" s="225"/>
      <c r="BH7" s="222" t="s">
        <v>49</v>
      </c>
      <c r="BI7" s="223" t="s">
        <v>445</v>
      </c>
      <c r="BJ7" s="224"/>
      <c r="BK7" s="224"/>
      <c r="BL7" s="224"/>
      <c r="BM7" s="224"/>
      <c r="BN7" s="225"/>
      <c r="BO7" s="222" t="s">
        <v>49</v>
      </c>
      <c r="BP7" s="223" t="s">
        <v>445</v>
      </c>
      <c r="BQ7" s="224"/>
      <c r="BR7" s="224"/>
      <c r="BS7" s="224"/>
      <c r="BT7" s="224"/>
      <c r="BU7" s="225"/>
      <c r="BV7" s="222" t="s">
        <v>49</v>
      </c>
      <c r="BW7" s="222" t="s">
        <v>446</v>
      </c>
      <c r="BX7" s="222" t="s">
        <v>171</v>
      </c>
      <c r="BY7" s="222" t="s">
        <v>49</v>
      </c>
      <c r="BZ7" s="222" t="s">
        <v>447</v>
      </c>
      <c r="CA7" s="223" t="s">
        <v>448</v>
      </c>
      <c r="CB7" s="224"/>
      <c r="CC7" s="225"/>
      <c r="CD7" s="222" t="s">
        <v>40</v>
      </c>
      <c r="CE7" s="222" t="s">
        <v>41</v>
      </c>
      <c r="CF7" s="222" t="s">
        <v>40</v>
      </c>
      <c r="CG7" s="222" t="s">
        <v>41</v>
      </c>
      <c r="CH7" s="222" t="s">
        <v>40</v>
      </c>
      <c r="CI7" s="222" t="s">
        <v>41</v>
      </c>
      <c r="CJ7" s="222" t="s">
        <v>107</v>
      </c>
      <c r="CK7" s="223" t="s">
        <v>449</v>
      </c>
      <c r="CL7" s="224"/>
      <c r="CM7" s="224"/>
      <c r="CN7" s="224"/>
      <c r="CO7" s="224"/>
      <c r="CP7" s="224"/>
      <c r="CQ7" s="225"/>
      <c r="CR7" s="222" t="s">
        <v>40</v>
      </c>
      <c r="CS7" s="222" t="s">
        <v>41</v>
      </c>
      <c r="CT7" s="222" t="s">
        <v>40</v>
      </c>
      <c r="CU7" s="222" t="s">
        <v>41</v>
      </c>
      <c r="CV7" s="222" t="s">
        <v>40</v>
      </c>
      <c r="CW7" s="222" t="s">
        <v>41</v>
      </c>
      <c r="CX7" s="222" t="s">
        <v>40</v>
      </c>
      <c r="CY7" s="222" t="s">
        <v>41</v>
      </c>
      <c r="CZ7" s="222" t="s">
        <v>40</v>
      </c>
      <c r="DA7" s="222" t="s">
        <v>41</v>
      </c>
      <c r="DB7" s="222" t="s">
        <v>40</v>
      </c>
      <c r="DC7" s="222" t="s">
        <v>41</v>
      </c>
      <c r="DD7" s="222" t="s">
        <v>40</v>
      </c>
      <c r="DE7" s="222" t="s">
        <v>40</v>
      </c>
      <c r="DF7" s="223" t="s">
        <v>448</v>
      </c>
      <c r="DG7" s="224"/>
      <c r="DH7" s="225"/>
      <c r="DI7" s="223" t="s">
        <v>445</v>
      </c>
      <c r="DJ7" s="224"/>
      <c r="DK7" s="224"/>
      <c r="DL7" s="224"/>
      <c r="DM7" s="224"/>
      <c r="DN7" s="224"/>
      <c r="DO7" s="224"/>
      <c r="DP7" s="224"/>
      <c r="DQ7" s="225"/>
      <c r="DR7" s="223" t="s">
        <v>448</v>
      </c>
      <c r="DS7" s="224"/>
      <c r="DT7" s="224"/>
      <c r="DU7" s="224"/>
      <c r="DV7" s="224"/>
      <c r="DW7" s="224"/>
      <c r="DX7" s="224"/>
      <c r="DY7" s="224"/>
      <c r="DZ7" s="224"/>
      <c r="EA7" s="225"/>
      <c r="EB7" s="223" t="s">
        <v>448</v>
      </c>
      <c r="EC7" s="224"/>
      <c r="ED7" s="224"/>
      <c r="EE7" s="224"/>
      <c r="EF7" s="224"/>
      <c r="EG7" s="224"/>
      <c r="EH7" s="225"/>
      <c r="EI7" s="222" t="s">
        <v>40</v>
      </c>
      <c r="EJ7" s="223" t="s">
        <v>448</v>
      </c>
      <c r="EK7" s="224"/>
      <c r="EL7" s="225"/>
      <c r="EM7" s="222" t="s">
        <v>199</v>
      </c>
      <c r="EN7" s="223" t="s">
        <v>448</v>
      </c>
      <c r="EO7" s="224"/>
      <c r="EP7" s="224"/>
      <c r="EQ7" s="224"/>
      <c r="ER7" s="224"/>
      <c r="ES7" s="224"/>
      <c r="ET7" s="224"/>
      <c r="EU7" s="225"/>
      <c r="EV7" s="223" t="s">
        <v>448</v>
      </c>
      <c r="EW7" s="224"/>
      <c r="EX7" s="224"/>
      <c r="EY7" s="224"/>
      <c r="EZ7" s="224"/>
      <c r="FA7" s="224"/>
      <c r="FB7" s="224"/>
      <c r="FC7" s="225"/>
      <c r="FD7" s="223" t="s">
        <v>448</v>
      </c>
      <c r="FE7" s="224"/>
      <c r="FF7" s="224"/>
      <c r="FG7" s="224"/>
      <c r="FH7" s="224"/>
      <c r="FI7" s="224"/>
      <c r="FJ7" s="224"/>
      <c r="FK7" s="225"/>
      <c r="FL7" s="223" t="s">
        <v>448</v>
      </c>
      <c r="FM7" s="224"/>
      <c r="FN7" s="224"/>
      <c r="FO7" s="224"/>
      <c r="FP7" s="224"/>
      <c r="FQ7" s="224"/>
      <c r="FR7" s="224"/>
      <c r="FS7" s="225"/>
      <c r="FT7" s="223" t="s">
        <v>448</v>
      </c>
      <c r="FU7" s="224"/>
      <c r="FV7" s="224"/>
      <c r="FW7" s="224"/>
      <c r="FX7" s="229"/>
      <c r="FY7" s="222" t="s">
        <v>228</v>
      </c>
      <c r="FZ7" s="222" t="s">
        <v>230</v>
      </c>
      <c r="GA7" s="222" t="s">
        <v>234</v>
      </c>
      <c r="GB7" s="222" t="s">
        <v>235</v>
      </c>
      <c r="GC7" s="222" t="s">
        <v>237</v>
      </c>
      <c r="GD7" s="223" t="s">
        <v>256</v>
      </c>
      <c r="GE7" s="229"/>
      <c r="GF7" s="226" t="s">
        <v>259</v>
      </c>
      <c r="GG7" s="223" t="s">
        <v>260</v>
      </c>
      <c r="GH7" s="224"/>
      <c r="GI7" s="229"/>
      <c r="GJ7" s="223" t="s">
        <v>261</v>
      </c>
      <c r="GK7" s="224"/>
      <c r="GL7" s="224"/>
      <c r="GM7" s="224"/>
      <c r="GN7" s="224"/>
      <c r="GO7" s="224"/>
      <c r="GP7" s="224"/>
      <c r="GQ7" s="224"/>
      <c r="GR7" s="224"/>
      <c r="GS7" s="224"/>
      <c r="GT7" s="224"/>
      <c r="GU7" s="224"/>
      <c r="GV7" s="224"/>
      <c r="GW7" s="224"/>
      <c r="GX7" s="224"/>
      <c r="GY7" s="224"/>
      <c r="GZ7" s="224"/>
      <c r="HA7" s="224"/>
      <c r="HB7" s="224"/>
      <c r="HC7" s="224"/>
      <c r="HD7" s="224"/>
      <c r="HE7" s="224"/>
      <c r="HF7" s="229"/>
      <c r="HG7" s="223" t="s">
        <v>262</v>
      </c>
      <c r="HH7" s="229"/>
      <c r="HI7" s="226" t="s">
        <v>263</v>
      </c>
      <c r="HJ7" s="223" t="s">
        <v>264</v>
      </c>
      <c r="HK7" s="224"/>
      <c r="HL7" s="225"/>
      <c r="HM7" s="226" t="s">
        <v>265</v>
      </c>
      <c r="HN7" s="223" t="s">
        <v>266</v>
      </c>
      <c r="HO7" s="224"/>
      <c r="HP7" s="224"/>
      <c r="HQ7" s="224"/>
      <c r="HR7" s="225"/>
      <c r="HS7" s="223" t="s">
        <v>267</v>
      </c>
      <c r="HT7" s="224"/>
      <c r="HU7" s="225"/>
      <c r="HV7" s="223" t="s">
        <v>268</v>
      </c>
      <c r="HW7" s="224"/>
      <c r="HX7" s="224"/>
      <c r="HY7" s="224"/>
      <c r="HZ7" s="224"/>
      <c r="IA7" s="225"/>
      <c r="IB7" s="226" t="s">
        <v>269</v>
      </c>
      <c r="IC7" s="226" t="s">
        <v>270</v>
      </c>
      <c r="ID7" s="223" t="s">
        <v>271</v>
      </c>
      <c r="IE7" s="224"/>
      <c r="IF7" s="224"/>
      <c r="IG7" s="225"/>
      <c r="IH7" s="222" t="s">
        <v>241</v>
      </c>
      <c r="II7" s="222" t="s">
        <v>450</v>
      </c>
      <c r="IJ7" s="222" t="s">
        <v>246</v>
      </c>
      <c r="IK7" s="222" t="s">
        <v>247</v>
      </c>
      <c r="IL7" s="222" t="s">
        <v>249</v>
      </c>
      <c r="IM7" s="222" t="s">
        <v>451</v>
      </c>
      <c r="IN7" s="222" t="s">
        <v>252</v>
      </c>
      <c r="IO7" s="222" t="s">
        <v>253</v>
      </c>
      <c r="IP7" s="230"/>
    </row>
    <row r="8" spans="1:250" ht="29.25" customHeight="1">
      <c r="A8" s="232"/>
      <c r="B8" s="233" t="s">
        <v>452</v>
      </c>
      <c r="C8" s="233" t="s">
        <v>14</v>
      </c>
      <c r="D8" s="233" t="s">
        <v>15</v>
      </c>
      <c r="E8" s="233" t="s">
        <v>17</v>
      </c>
      <c r="F8" s="233" t="s">
        <v>453</v>
      </c>
      <c r="G8" s="233" t="s">
        <v>20</v>
      </c>
      <c r="H8" s="234"/>
      <c r="I8" s="234"/>
      <c r="J8" s="233" t="s">
        <v>17</v>
      </c>
      <c r="K8" s="233" t="s">
        <v>20</v>
      </c>
      <c r="L8" s="233" t="s">
        <v>33</v>
      </c>
      <c r="M8" s="233" t="s">
        <v>17</v>
      </c>
      <c r="N8" s="233" t="s">
        <v>20</v>
      </c>
      <c r="O8" s="233" t="s">
        <v>33</v>
      </c>
      <c r="P8" s="233" t="s">
        <v>17</v>
      </c>
      <c r="Q8" s="233" t="s">
        <v>20</v>
      </c>
      <c r="R8" s="233" t="s">
        <v>33</v>
      </c>
      <c r="S8" s="233" t="s">
        <v>17</v>
      </c>
      <c r="T8" s="234"/>
      <c r="U8" s="234"/>
      <c r="V8" s="233" t="s">
        <v>45</v>
      </c>
      <c r="W8" s="233" t="s">
        <v>47</v>
      </c>
      <c r="X8" s="233" t="s">
        <v>48</v>
      </c>
      <c r="Y8" s="234"/>
      <c r="Z8" s="233" t="s">
        <v>45</v>
      </c>
      <c r="AA8" s="233" t="s">
        <v>47</v>
      </c>
      <c r="AB8" s="233" t="s">
        <v>48</v>
      </c>
      <c r="AC8" s="234"/>
      <c r="AD8" s="233" t="s">
        <v>52</v>
      </c>
      <c r="AE8" s="233" t="s">
        <v>54</v>
      </c>
      <c r="AF8" s="233" t="s">
        <v>55</v>
      </c>
      <c r="AG8" s="233" t="s">
        <v>56</v>
      </c>
      <c r="AH8" s="233" t="s">
        <v>57</v>
      </c>
      <c r="AI8" s="233" t="s">
        <v>58</v>
      </c>
      <c r="AJ8" s="234"/>
      <c r="AK8" s="233" t="s">
        <v>52</v>
      </c>
      <c r="AL8" s="233" t="s">
        <v>54</v>
      </c>
      <c r="AM8" s="233" t="s">
        <v>55</v>
      </c>
      <c r="AN8" s="233" t="s">
        <v>56</v>
      </c>
      <c r="AO8" s="233" t="s">
        <v>57</v>
      </c>
      <c r="AP8" s="233" t="s">
        <v>58</v>
      </c>
      <c r="AQ8" s="234"/>
      <c r="AR8" s="234"/>
      <c r="AS8" s="234"/>
      <c r="AT8" s="234"/>
      <c r="AU8" s="233" t="s">
        <v>65</v>
      </c>
      <c r="AV8" s="233" t="s">
        <v>67</v>
      </c>
      <c r="AW8" s="233" t="s">
        <v>68</v>
      </c>
      <c r="AX8" s="233" t="s">
        <v>69</v>
      </c>
      <c r="AY8" s="233" t="s">
        <v>70</v>
      </c>
      <c r="AZ8" s="233" t="s">
        <v>71</v>
      </c>
      <c r="BA8" s="234"/>
      <c r="BB8" s="233" t="s">
        <v>65</v>
      </c>
      <c r="BC8" s="233" t="s">
        <v>67</v>
      </c>
      <c r="BD8" s="233" t="s">
        <v>68</v>
      </c>
      <c r="BE8" s="233" t="s">
        <v>69</v>
      </c>
      <c r="BF8" s="233" t="s">
        <v>70</v>
      </c>
      <c r="BG8" s="233" t="s">
        <v>71</v>
      </c>
      <c r="BH8" s="234"/>
      <c r="BI8" s="233" t="s">
        <v>67</v>
      </c>
      <c r="BJ8" s="233" t="s">
        <v>65</v>
      </c>
      <c r="BK8" s="233" t="s">
        <v>76</v>
      </c>
      <c r="BL8" s="233" t="s">
        <v>77</v>
      </c>
      <c r="BM8" s="233" t="s">
        <v>69</v>
      </c>
      <c r="BN8" s="233" t="s">
        <v>79</v>
      </c>
      <c r="BO8" s="234"/>
      <c r="BP8" s="233" t="s">
        <v>67</v>
      </c>
      <c r="BQ8" s="233" t="s">
        <v>65</v>
      </c>
      <c r="BR8" s="233" t="s">
        <v>76</v>
      </c>
      <c r="BS8" s="233" t="s">
        <v>77</v>
      </c>
      <c r="BT8" s="233" t="s">
        <v>69</v>
      </c>
      <c r="BU8" s="233" t="s">
        <v>79</v>
      </c>
      <c r="BV8" s="234"/>
      <c r="BW8" s="234"/>
      <c r="BX8" s="234"/>
      <c r="BY8" s="234"/>
      <c r="BZ8" s="234"/>
      <c r="CA8" s="235" t="s">
        <v>92</v>
      </c>
      <c r="CB8" s="235" t="s">
        <v>95</v>
      </c>
      <c r="CC8" s="235" t="s">
        <v>96</v>
      </c>
      <c r="CD8" s="234"/>
      <c r="CE8" s="234"/>
      <c r="CF8" s="234"/>
      <c r="CG8" s="234"/>
      <c r="CH8" s="234"/>
      <c r="CI8" s="234"/>
      <c r="CJ8" s="234"/>
      <c r="CK8" s="226" t="s">
        <v>112</v>
      </c>
      <c r="CL8" s="226" t="s">
        <v>113</v>
      </c>
      <c r="CM8" s="226" t="s">
        <v>114</v>
      </c>
      <c r="CN8" s="226" t="s">
        <v>115</v>
      </c>
      <c r="CO8" s="226" t="s">
        <v>116</v>
      </c>
      <c r="CP8" s="226" t="s">
        <v>117</v>
      </c>
      <c r="CQ8" s="226" t="s">
        <v>118</v>
      </c>
      <c r="CR8" s="234"/>
      <c r="CS8" s="234"/>
      <c r="CT8" s="234"/>
      <c r="CU8" s="234"/>
      <c r="CV8" s="234"/>
      <c r="CW8" s="234"/>
      <c r="CX8" s="234"/>
      <c r="CY8" s="234"/>
      <c r="CZ8" s="234"/>
      <c r="DA8" s="234"/>
      <c r="DB8" s="234"/>
      <c r="DC8" s="234"/>
      <c r="DD8" s="234"/>
      <c r="DE8" s="234"/>
      <c r="DF8" s="233" t="s">
        <v>145</v>
      </c>
      <c r="DG8" s="233" t="s">
        <v>147</v>
      </c>
      <c r="DH8" s="233" t="s">
        <v>148</v>
      </c>
      <c r="DI8" s="233" t="s">
        <v>152</v>
      </c>
      <c r="DJ8" s="233" t="s">
        <v>154</v>
      </c>
      <c r="DK8" s="233" t="s">
        <v>155</v>
      </c>
      <c r="DL8" s="233" t="s">
        <v>156</v>
      </c>
      <c r="DM8" s="233" t="s">
        <v>157</v>
      </c>
      <c r="DN8" s="233" t="s">
        <v>158</v>
      </c>
      <c r="DO8" s="233" t="s">
        <v>159</v>
      </c>
      <c r="DP8" s="233" t="s">
        <v>160</v>
      </c>
      <c r="DQ8" s="233" t="s">
        <v>49</v>
      </c>
      <c r="DR8" s="233" t="s">
        <v>152</v>
      </c>
      <c r="DS8" s="233" t="s">
        <v>165</v>
      </c>
      <c r="DT8" s="233" t="s">
        <v>166</v>
      </c>
      <c r="DU8" s="233" t="s">
        <v>167</v>
      </c>
      <c r="DV8" s="233" t="s">
        <v>168</v>
      </c>
      <c r="DW8" s="233" t="s">
        <v>169</v>
      </c>
      <c r="DX8" s="233" t="s">
        <v>170</v>
      </c>
      <c r="DY8" s="233" t="s">
        <v>171</v>
      </c>
      <c r="DZ8" s="233" t="s">
        <v>172</v>
      </c>
      <c r="EA8" s="233" t="s">
        <v>173</v>
      </c>
      <c r="EB8" s="233" t="s">
        <v>176</v>
      </c>
      <c r="EC8" s="233" t="s">
        <v>177</v>
      </c>
      <c r="ED8" s="233" t="s">
        <v>178</v>
      </c>
      <c r="EE8" s="233" t="s">
        <v>179</v>
      </c>
      <c r="EF8" s="233" t="s">
        <v>180</v>
      </c>
      <c r="EG8" s="233" t="s">
        <v>181</v>
      </c>
      <c r="EH8" s="233" t="s">
        <v>182</v>
      </c>
      <c r="EI8" s="234"/>
      <c r="EJ8" s="233" t="s">
        <v>454</v>
      </c>
      <c r="EK8" s="233" t="s">
        <v>455</v>
      </c>
      <c r="EL8" s="233" t="s">
        <v>456</v>
      </c>
      <c r="EM8" s="234"/>
      <c r="EN8" s="233" t="s">
        <v>172</v>
      </c>
      <c r="EO8" s="233" t="s">
        <v>186</v>
      </c>
      <c r="EP8" s="233" t="s">
        <v>204</v>
      </c>
      <c r="EQ8" s="233" t="s">
        <v>205</v>
      </c>
      <c r="ER8" s="233" t="s">
        <v>206</v>
      </c>
      <c r="ES8" s="233" t="s">
        <v>207</v>
      </c>
      <c r="ET8" s="233" t="s">
        <v>208</v>
      </c>
      <c r="EU8" s="233" t="s">
        <v>209</v>
      </c>
      <c r="EV8" s="233" t="s">
        <v>172</v>
      </c>
      <c r="EW8" s="233" t="s">
        <v>186</v>
      </c>
      <c r="EX8" s="233" t="s">
        <v>204</v>
      </c>
      <c r="EY8" s="233" t="s">
        <v>205</v>
      </c>
      <c r="EZ8" s="233" t="s">
        <v>206</v>
      </c>
      <c r="FA8" s="233" t="s">
        <v>207</v>
      </c>
      <c r="FB8" s="233" t="s">
        <v>208</v>
      </c>
      <c r="FC8" s="233" t="s">
        <v>209</v>
      </c>
      <c r="FD8" s="233" t="s">
        <v>172</v>
      </c>
      <c r="FE8" s="233" t="s">
        <v>186</v>
      </c>
      <c r="FF8" s="233" t="s">
        <v>204</v>
      </c>
      <c r="FG8" s="233" t="s">
        <v>205</v>
      </c>
      <c r="FH8" s="233" t="s">
        <v>206</v>
      </c>
      <c r="FI8" s="233" t="s">
        <v>207</v>
      </c>
      <c r="FJ8" s="233" t="s">
        <v>208</v>
      </c>
      <c r="FK8" s="233" t="s">
        <v>209</v>
      </c>
      <c r="FL8" s="233" t="s">
        <v>172</v>
      </c>
      <c r="FM8" s="233" t="s">
        <v>186</v>
      </c>
      <c r="FN8" s="233" t="s">
        <v>204</v>
      </c>
      <c r="FO8" s="233" t="s">
        <v>205</v>
      </c>
      <c r="FP8" s="233" t="s">
        <v>206</v>
      </c>
      <c r="FQ8" s="233" t="s">
        <v>207</v>
      </c>
      <c r="FR8" s="233" t="s">
        <v>208</v>
      </c>
      <c r="FS8" s="233" t="s">
        <v>209</v>
      </c>
      <c r="FT8" s="233" t="s">
        <v>49</v>
      </c>
      <c r="FU8" s="233" t="s">
        <v>457</v>
      </c>
      <c r="FV8" s="233" t="s">
        <v>458</v>
      </c>
      <c r="FW8" s="233" t="s">
        <v>459</v>
      </c>
      <c r="FX8" s="233" t="s">
        <v>460</v>
      </c>
      <c r="FY8" s="234"/>
      <c r="FZ8" s="234"/>
      <c r="GA8" s="234"/>
      <c r="GB8" s="234"/>
      <c r="GC8" s="234"/>
      <c r="GD8" s="235" t="s">
        <v>461</v>
      </c>
      <c r="GE8" s="235" t="s">
        <v>345</v>
      </c>
      <c r="GF8" s="235" t="s">
        <v>347</v>
      </c>
      <c r="GG8" s="235" t="s">
        <v>462</v>
      </c>
      <c r="GH8" s="235" t="s">
        <v>463</v>
      </c>
      <c r="GI8" s="235" t="s">
        <v>464</v>
      </c>
      <c r="GJ8" s="235" t="s">
        <v>352</v>
      </c>
      <c r="GK8" s="235" t="s">
        <v>353</v>
      </c>
      <c r="GL8" s="235" t="s">
        <v>354</v>
      </c>
      <c r="GM8" s="235" t="s">
        <v>355</v>
      </c>
      <c r="GN8" s="235" t="s">
        <v>465</v>
      </c>
      <c r="GO8" s="235" t="s">
        <v>357</v>
      </c>
      <c r="GP8" s="235" t="s">
        <v>358</v>
      </c>
      <c r="GQ8" s="235" t="s">
        <v>359</v>
      </c>
      <c r="GR8" s="235" t="s">
        <v>360</v>
      </c>
      <c r="GS8" s="235" t="s">
        <v>361</v>
      </c>
      <c r="GT8" s="235" t="s">
        <v>362</v>
      </c>
      <c r="GU8" s="235" t="s">
        <v>363</v>
      </c>
      <c r="GV8" s="235" t="s">
        <v>364</v>
      </c>
      <c r="GW8" s="235" t="s">
        <v>365</v>
      </c>
      <c r="GX8" s="235" t="s">
        <v>366</v>
      </c>
      <c r="GY8" s="235" t="s">
        <v>367</v>
      </c>
      <c r="GZ8" s="235" t="s">
        <v>368</v>
      </c>
      <c r="HA8" s="235" t="s">
        <v>369</v>
      </c>
      <c r="HB8" s="235" t="s">
        <v>370</v>
      </c>
      <c r="HC8" s="235" t="s">
        <v>371</v>
      </c>
      <c r="HD8" s="235" t="s">
        <v>372</v>
      </c>
      <c r="HE8" s="235" t="s">
        <v>373</v>
      </c>
      <c r="HF8" s="235" t="s">
        <v>466</v>
      </c>
      <c r="HG8" s="235" t="s">
        <v>292</v>
      </c>
      <c r="HH8" s="235" t="s">
        <v>375</v>
      </c>
      <c r="HI8" s="235" t="s">
        <v>293</v>
      </c>
      <c r="HJ8" s="235" t="s">
        <v>467</v>
      </c>
      <c r="HK8" s="235" t="s">
        <v>379</v>
      </c>
      <c r="HL8" s="235" t="s">
        <v>380</v>
      </c>
      <c r="HM8" s="235" t="s">
        <v>468</v>
      </c>
      <c r="HN8" s="235" t="s">
        <v>469</v>
      </c>
      <c r="HO8" s="235" t="s">
        <v>385</v>
      </c>
      <c r="HP8" s="235" t="s">
        <v>386</v>
      </c>
      <c r="HQ8" s="235" t="s">
        <v>387</v>
      </c>
      <c r="HR8" s="235" t="s">
        <v>388</v>
      </c>
      <c r="HS8" s="235" t="s">
        <v>389</v>
      </c>
      <c r="HT8" s="235" t="s">
        <v>391</v>
      </c>
      <c r="HU8" s="235" t="s">
        <v>392</v>
      </c>
      <c r="HV8" s="235" t="s">
        <v>394</v>
      </c>
      <c r="HW8" s="235" t="s">
        <v>395</v>
      </c>
      <c r="HX8" s="235" t="s">
        <v>396</v>
      </c>
      <c r="HY8" s="235" t="s">
        <v>397</v>
      </c>
      <c r="HZ8" s="235" t="s">
        <v>398</v>
      </c>
      <c r="IA8" s="235" t="s">
        <v>399</v>
      </c>
      <c r="IB8" s="235" t="s">
        <v>400</v>
      </c>
      <c r="IC8" s="235" t="s">
        <v>401</v>
      </c>
      <c r="ID8" s="235" t="s">
        <v>403</v>
      </c>
      <c r="IE8" s="235" t="s">
        <v>404</v>
      </c>
      <c r="IF8" s="235" t="s">
        <v>405</v>
      </c>
      <c r="IG8" s="235" t="s">
        <v>470</v>
      </c>
      <c r="IH8" s="234"/>
      <c r="II8" s="234"/>
      <c r="IJ8" s="234"/>
      <c r="IK8" s="234"/>
      <c r="IL8" s="234"/>
      <c r="IM8" s="234"/>
      <c r="IN8" s="234"/>
      <c r="IO8" s="236"/>
      <c r="IP8" s="230"/>
    </row>
    <row r="9" spans="1:250" ht="13">
      <c r="A9" s="237">
        <v>39814</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c r="HU9" s="238"/>
      <c r="HV9" s="238"/>
      <c r="HW9" s="238"/>
      <c r="HX9" s="238"/>
      <c r="HY9" s="238"/>
      <c r="HZ9" s="238"/>
      <c r="IA9" s="238"/>
      <c r="IB9" s="238"/>
      <c r="IC9" s="238"/>
      <c r="ID9" s="238"/>
      <c r="IE9" s="238"/>
      <c r="IF9" s="238"/>
      <c r="IG9" s="238"/>
      <c r="IH9" s="238">
        <v>98.662422573555304</v>
      </c>
      <c r="II9" s="238">
        <v>97.764804566568799</v>
      </c>
      <c r="IJ9" s="238">
        <v>81.428691745858799</v>
      </c>
      <c r="IK9" s="238">
        <v>91.785380666421702</v>
      </c>
      <c r="IL9" s="238">
        <v>112.290524987605</v>
      </c>
      <c r="IM9" s="238">
        <v>101.880010686034</v>
      </c>
      <c r="IN9" s="238">
        <v>96.519892033898401</v>
      </c>
      <c r="IO9" s="238">
        <v>95.992836217299995</v>
      </c>
      <c r="IP9" s="219"/>
    </row>
    <row r="10" spans="1:250" ht="13">
      <c r="A10" s="237">
        <v>39845</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c r="HU10" s="238"/>
      <c r="HV10" s="238"/>
      <c r="HW10" s="238"/>
      <c r="HX10" s="238"/>
      <c r="HY10" s="238"/>
      <c r="HZ10" s="238"/>
      <c r="IA10" s="238"/>
      <c r="IB10" s="238"/>
      <c r="IC10" s="238"/>
      <c r="ID10" s="238"/>
      <c r="IE10" s="238"/>
      <c r="IF10" s="238"/>
      <c r="IG10" s="238"/>
      <c r="IH10" s="238">
        <v>90.047357459032099</v>
      </c>
      <c r="II10" s="238">
        <v>98.637459785136102</v>
      </c>
      <c r="IJ10" s="238">
        <v>75.330282234231603</v>
      </c>
      <c r="IK10" s="238">
        <v>86.087495149562102</v>
      </c>
      <c r="IL10" s="238">
        <v>93.842506744920996</v>
      </c>
      <c r="IM10" s="238">
        <v>105.641064540337</v>
      </c>
      <c r="IN10" s="238">
        <v>94.918265421130798</v>
      </c>
      <c r="IO10" s="238">
        <v>96.825783513100006</v>
      </c>
      <c r="IP10" s="219"/>
    </row>
    <row r="11" spans="1:250" ht="13">
      <c r="A11" s="237">
        <v>39873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v>96.343906507496598</v>
      </c>
      <c r="II11" s="238">
        <v>98.766451779834995</v>
      </c>
      <c r="IJ11" s="238">
        <v>94.010259304278705</v>
      </c>
      <c r="IK11" s="238">
        <v>94.207188009986496</v>
      </c>
      <c r="IL11" s="238">
        <v>99.202076635129899</v>
      </c>
      <c r="IM11" s="238">
        <v>99.586856233512904</v>
      </c>
      <c r="IN11" s="238">
        <v>100.38968599177301</v>
      </c>
      <c r="IO11" s="238">
        <v>97.685208850999999</v>
      </c>
      <c r="IP11" s="219"/>
    </row>
    <row r="12" spans="1:250" ht="13">
      <c r="A12" s="237">
        <v>39904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8"/>
      <c r="GX12" s="238"/>
      <c r="GY12" s="238"/>
      <c r="GZ12" s="238"/>
      <c r="HA12" s="238"/>
      <c r="HB12" s="238"/>
      <c r="HC12" s="238"/>
      <c r="HD12" s="238"/>
      <c r="HE12" s="238"/>
      <c r="HF12" s="238"/>
      <c r="HG12" s="238"/>
      <c r="HH12" s="238"/>
      <c r="HI12" s="238"/>
      <c r="HJ12" s="238"/>
      <c r="HK12" s="238"/>
      <c r="HL12" s="238"/>
      <c r="HM12" s="238"/>
      <c r="HN12" s="238"/>
      <c r="HO12" s="238"/>
      <c r="HP12" s="238"/>
      <c r="HQ12" s="238"/>
      <c r="HR12" s="238"/>
      <c r="HS12" s="238"/>
      <c r="HT12" s="238"/>
      <c r="HU12" s="238"/>
      <c r="HV12" s="238"/>
      <c r="HW12" s="238"/>
      <c r="HX12" s="238"/>
      <c r="HY12" s="238"/>
      <c r="HZ12" s="238"/>
      <c r="IA12" s="238"/>
      <c r="IB12" s="238"/>
      <c r="IC12" s="238"/>
      <c r="ID12" s="238"/>
      <c r="IE12" s="238"/>
      <c r="IF12" s="238"/>
      <c r="IG12" s="238"/>
      <c r="IH12" s="238">
        <v>97.226015630204202</v>
      </c>
      <c r="II12" s="238">
        <v>99.735296002666999</v>
      </c>
      <c r="IJ12" s="238">
        <v>90.735527750031693</v>
      </c>
      <c r="IK12" s="238">
        <v>92.448321486985094</v>
      </c>
      <c r="IL12" s="238">
        <v>100.584002786604</v>
      </c>
      <c r="IM12" s="238">
        <v>104.343939495303</v>
      </c>
      <c r="IN12" s="238">
        <v>100.01838127031699</v>
      </c>
      <c r="IO12" s="238">
        <v>109.2614695609</v>
      </c>
      <c r="IP12" s="219"/>
    </row>
    <row r="13" spans="1:250" ht="13">
      <c r="A13" s="237">
        <v>39934</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v>97.633605311427999</v>
      </c>
      <c r="II13" s="238">
        <v>98.013442445858999</v>
      </c>
      <c r="IJ13" s="238">
        <v>100.294900994789</v>
      </c>
      <c r="IK13" s="238">
        <v>98.701805918225702</v>
      </c>
      <c r="IL13" s="238">
        <v>96.380057984217601</v>
      </c>
      <c r="IM13" s="238">
        <v>96.950562275058203</v>
      </c>
      <c r="IN13" s="238">
        <v>97.682304310595896</v>
      </c>
      <c r="IO13" s="238">
        <v>99.309254357200004</v>
      </c>
      <c r="IP13" s="219"/>
    </row>
    <row r="14" spans="1:250" ht="13">
      <c r="A14" s="237">
        <v>39965</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38"/>
      <c r="IG14" s="238"/>
      <c r="IH14" s="238">
        <v>102.451586116394</v>
      </c>
      <c r="II14" s="238">
        <v>101.277787528814</v>
      </c>
      <c r="IJ14" s="238">
        <v>106.20972243955801</v>
      </c>
      <c r="IK14" s="238">
        <v>101.97347650627501</v>
      </c>
      <c r="IL14" s="238">
        <v>99.457301909997</v>
      </c>
      <c r="IM14" s="238">
        <v>96.4229579712202</v>
      </c>
      <c r="IN14" s="238">
        <v>101.87898047541</v>
      </c>
      <c r="IO14" s="238">
        <v>99.829566016399994</v>
      </c>
      <c r="IP14" s="219"/>
    </row>
    <row r="15" spans="1:250" ht="13">
      <c r="A15" s="237">
        <v>39995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v>103.406688089547</v>
      </c>
      <c r="II15" s="238">
        <v>101.818698976416</v>
      </c>
      <c r="IJ15" s="238">
        <v>110.154928320701</v>
      </c>
      <c r="IK15" s="238">
        <v>108.540992674119</v>
      </c>
      <c r="IL15" s="238">
        <v>101.973137700553</v>
      </c>
      <c r="IM15" s="238">
        <v>98.219154986510304</v>
      </c>
      <c r="IN15" s="238">
        <v>103.23025328894801</v>
      </c>
      <c r="IO15" s="238">
        <v>97.744690912500005</v>
      </c>
      <c r="IP15" s="219"/>
    </row>
    <row r="16" spans="1:250" ht="13">
      <c r="A16" s="237">
        <v>40026</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v>102.256910075272</v>
      </c>
      <c r="II16" s="238">
        <v>99.364802466998199</v>
      </c>
      <c r="IJ16" s="238">
        <v>106.153173199847</v>
      </c>
      <c r="IK16" s="238">
        <v>97.415451973146503</v>
      </c>
      <c r="IL16" s="238">
        <v>100.58769658934899</v>
      </c>
      <c r="IM16" s="238">
        <v>99.316208454810706</v>
      </c>
      <c r="IN16" s="238">
        <v>104.740013081334</v>
      </c>
      <c r="IO16" s="238">
        <v>98.195850437100006</v>
      </c>
      <c r="IP16" s="219"/>
    </row>
    <row r="17" spans="1:250" ht="13">
      <c r="A17" s="237">
        <v>40057</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c r="EU17" s="238"/>
      <c r="EV17" s="238"/>
      <c r="EW17" s="238"/>
      <c r="EX17" s="238"/>
      <c r="EY17" s="238"/>
      <c r="EZ17" s="238"/>
      <c r="FA17" s="238"/>
      <c r="FB17" s="238"/>
      <c r="FC17" s="238"/>
      <c r="FD17" s="238"/>
      <c r="FE17" s="238"/>
      <c r="FF17" s="238"/>
      <c r="FG17" s="238"/>
      <c r="FH17" s="238"/>
      <c r="FI17" s="238"/>
      <c r="FJ17" s="238"/>
      <c r="FK17" s="238"/>
      <c r="FL17" s="238"/>
      <c r="FM17" s="238"/>
      <c r="FN17" s="238"/>
      <c r="FO17" s="238"/>
      <c r="FP17" s="238"/>
      <c r="FQ17" s="238"/>
      <c r="FR17" s="238"/>
      <c r="FS17" s="238"/>
      <c r="FT17" s="238"/>
      <c r="FU17" s="238"/>
      <c r="FV17" s="238"/>
      <c r="FW17" s="238"/>
      <c r="FX17" s="238"/>
      <c r="FY17" s="238"/>
      <c r="FZ17" s="238"/>
      <c r="GA17" s="238"/>
      <c r="GB17" s="238"/>
      <c r="GC17" s="238"/>
      <c r="GD17" s="238"/>
      <c r="GE17" s="238"/>
      <c r="GF17" s="238"/>
      <c r="GG17" s="238"/>
      <c r="GH17" s="238"/>
      <c r="GI17" s="238"/>
      <c r="GJ17" s="238"/>
      <c r="GK17" s="238"/>
      <c r="GL17" s="238"/>
      <c r="GM17" s="238"/>
      <c r="GN17" s="238"/>
      <c r="GO17" s="238"/>
      <c r="GP17" s="238"/>
      <c r="GQ17" s="238"/>
      <c r="GR17" s="238"/>
      <c r="GS17" s="238"/>
      <c r="GT17" s="238"/>
      <c r="GU17" s="238"/>
      <c r="GV17" s="238"/>
      <c r="GW17" s="238"/>
      <c r="GX17" s="238"/>
      <c r="GY17" s="238"/>
      <c r="GZ17" s="238"/>
      <c r="HA17" s="238"/>
      <c r="HB17" s="238"/>
      <c r="HC17" s="238"/>
      <c r="HD17" s="238"/>
      <c r="HE17" s="238"/>
      <c r="HF17" s="238"/>
      <c r="HG17" s="238"/>
      <c r="HH17" s="238"/>
      <c r="HI17" s="238"/>
      <c r="HJ17" s="238"/>
      <c r="HK17" s="238"/>
      <c r="HL17" s="238"/>
      <c r="HM17" s="238"/>
      <c r="HN17" s="238"/>
      <c r="HO17" s="238"/>
      <c r="HP17" s="238"/>
      <c r="HQ17" s="238"/>
      <c r="HR17" s="238"/>
      <c r="HS17" s="238"/>
      <c r="HT17" s="238"/>
      <c r="HU17" s="238"/>
      <c r="HV17" s="238"/>
      <c r="HW17" s="238"/>
      <c r="HX17" s="238"/>
      <c r="HY17" s="238"/>
      <c r="HZ17" s="238"/>
      <c r="IA17" s="238"/>
      <c r="IB17" s="238"/>
      <c r="IC17" s="238"/>
      <c r="ID17" s="238"/>
      <c r="IE17" s="238"/>
      <c r="IF17" s="238"/>
      <c r="IG17" s="238"/>
      <c r="IH17" s="238">
        <v>102.61307594276001</v>
      </c>
      <c r="II17" s="238">
        <v>101.29509175689201</v>
      </c>
      <c r="IJ17" s="238">
        <v>113.040948524892</v>
      </c>
      <c r="IK17" s="238">
        <v>107.80285972837</v>
      </c>
      <c r="IL17" s="238">
        <v>97.452246208794605</v>
      </c>
      <c r="IM17" s="238">
        <v>100.34120354854301</v>
      </c>
      <c r="IN17" s="238">
        <v>98.702759880385699</v>
      </c>
      <c r="IO17" s="238">
        <v>99.151514407400001</v>
      </c>
      <c r="IP17" s="219"/>
    </row>
    <row r="18" spans="1:250" ht="13">
      <c r="A18" s="237">
        <v>40087</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v>103.694118985036</v>
      </c>
      <c r="II18" s="238">
        <v>101.325971732287</v>
      </c>
      <c r="IJ18" s="238">
        <v>112.128365362289</v>
      </c>
      <c r="IK18" s="238">
        <v>108.548653268937</v>
      </c>
      <c r="IL18" s="238">
        <v>101.392390946213</v>
      </c>
      <c r="IM18" s="238">
        <v>98.512265729591206</v>
      </c>
      <c r="IN18" s="238">
        <v>101.336400238428</v>
      </c>
      <c r="IO18" s="238">
        <v>103.00576486529999</v>
      </c>
      <c r="IP18" s="219"/>
    </row>
    <row r="19" spans="1:250" ht="13">
      <c r="A19" s="237">
        <v>40118</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v>101.91998769455</v>
      </c>
      <c r="II19" s="238">
        <v>100.852663304491</v>
      </c>
      <c r="IJ19" s="238">
        <v>106.531967656083</v>
      </c>
      <c r="IK19" s="238">
        <v>104.722675792461</v>
      </c>
      <c r="IL19" s="238">
        <v>95.974507855265301</v>
      </c>
      <c r="IM19" s="238">
        <v>99.957728559071398</v>
      </c>
      <c r="IN19" s="238">
        <v>97.760060698131696</v>
      </c>
      <c r="IO19" s="238">
        <v>101.5455373139</v>
      </c>
      <c r="IP19" s="219"/>
    </row>
    <row r="20" spans="1:250" ht="13">
      <c r="A20" s="237">
        <v>40148</v>
      </c>
      <c r="B20" s="238"/>
      <c r="C20" s="238"/>
      <c r="D20" s="238"/>
      <c r="E20" s="238"/>
      <c r="F20" s="238"/>
      <c r="G20" s="238"/>
      <c r="H20" s="238"/>
      <c r="I20" s="238"/>
      <c r="J20" s="239">
        <v>1707</v>
      </c>
      <c r="K20" s="239">
        <v>10662</v>
      </c>
      <c r="L20" s="239">
        <v>7471</v>
      </c>
      <c r="M20" s="239">
        <v>16805</v>
      </c>
      <c r="N20" s="239">
        <v>27160</v>
      </c>
      <c r="O20" s="239">
        <v>12730</v>
      </c>
      <c r="P20" s="239">
        <v>2838</v>
      </c>
      <c r="Q20" s="239">
        <v>9444</v>
      </c>
      <c r="R20" s="239">
        <v>11158</v>
      </c>
      <c r="S20" s="239">
        <v>6172</v>
      </c>
      <c r="T20" s="240">
        <v>108359</v>
      </c>
      <c r="U20" s="240">
        <v>448434</v>
      </c>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40">
        <v>1749</v>
      </c>
      <c r="CS20" s="240">
        <v>53821</v>
      </c>
      <c r="CT20" s="240">
        <v>13227</v>
      </c>
      <c r="CU20" s="240">
        <v>119035</v>
      </c>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c r="HD20" s="238"/>
      <c r="HE20" s="238"/>
      <c r="HF20" s="238"/>
      <c r="HG20" s="238"/>
      <c r="HH20" s="238"/>
      <c r="HI20" s="238"/>
      <c r="HJ20" s="238"/>
      <c r="HK20" s="238"/>
      <c r="HL20" s="238"/>
      <c r="HM20" s="238"/>
      <c r="HN20" s="238"/>
      <c r="HO20" s="238"/>
      <c r="HP20" s="238"/>
      <c r="HQ20" s="238"/>
      <c r="HR20" s="238"/>
      <c r="HS20" s="238"/>
      <c r="HT20" s="238"/>
      <c r="HU20" s="238"/>
      <c r="HV20" s="238"/>
      <c r="HW20" s="238"/>
      <c r="HX20" s="238"/>
      <c r="HY20" s="238"/>
      <c r="HZ20" s="238"/>
      <c r="IA20" s="238"/>
      <c r="IB20" s="238"/>
      <c r="IC20" s="238"/>
      <c r="ID20" s="238"/>
      <c r="IE20" s="238"/>
      <c r="IF20" s="238"/>
      <c r="IG20" s="238"/>
      <c r="IH20" s="238">
        <v>103.744325614725</v>
      </c>
      <c r="II20" s="238">
        <v>101.20867845019001</v>
      </c>
      <c r="IJ20" s="238">
        <v>103.981232467441</v>
      </c>
      <c r="IK20" s="238">
        <v>107.76569882551</v>
      </c>
      <c r="IL20" s="238">
        <v>100.86354965135099</v>
      </c>
      <c r="IM20" s="238">
        <v>98.828047520008198</v>
      </c>
      <c r="IN20" s="238">
        <v>102.823003309648</v>
      </c>
      <c r="IO20" s="238">
        <v>102.7961793974</v>
      </c>
      <c r="IP20" s="219"/>
    </row>
    <row r="21" spans="1:250" ht="15.75" customHeight="1">
      <c r="A21" s="237">
        <v>40179</v>
      </c>
      <c r="B21" s="238">
        <v>506.5</v>
      </c>
      <c r="C21" s="238">
        <v>615.86</v>
      </c>
      <c r="D21" s="238">
        <v>396.87</v>
      </c>
      <c r="E21" s="238">
        <v>992.53</v>
      </c>
      <c r="F21" s="238">
        <v>1361.5</v>
      </c>
      <c r="G21" s="241">
        <v>898.13</v>
      </c>
      <c r="H21" s="238">
        <v>216</v>
      </c>
      <c r="I21" s="238">
        <v>1.0680000000000001</v>
      </c>
      <c r="J21" s="239">
        <v>2724</v>
      </c>
      <c r="K21" s="239">
        <v>10781</v>
      </c>
      <c r="L21" s="239">
        <v>4959</v>
      </c>
      <c r="M21" s="239">
        <v>16805</v>
      </c>
      <c r="N21" s="239">
        <v>27160</v>
      </c>
      <c r="O21" s="239">
        <v>12730</v>
      </c>
      <c r="P21" s="239">
        <v>8645</v>
      </c>
      <c r="Q21" s="239">
        <v>9507</v>
      </c>
      <c r="R21" s="239">
        <v>7680</v>
      </c>
      <c r="S21" s="239">
        <v>5170</v>
      </c>
      <c r="T21" s="240">
        <v>100188</v>
      </c>
      <c r="U21" s="240">
        <v>482122</v>
      </c>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v>982</v>
      </c>
      <c r="CB21" s="238">
        <v>458</v>
      </c>
      <c r="CC21" s="238">
        <v>256</v>
      </c>
      <c r="CD21" s="238">
        <v>85452</v>
      </c>
      <c r="CE21" s="238">
        <v>743563</v>
      </c>
      <c r="CF21" s="238"/>
      <c r="CG21" s="238"/>
      <c r="CH21" s="238"/>
      <c r="CI21" s="238"/>
      <c r="CJ21" s="238"/>
      <c r="CK21" s="238"/>
      <c r="CL21" s="238"/>
      <c r="CM21" s="238"/>
      <c r="CN21" s="238"/>
      <c r="CO21" s="238"/>
      <c r="CP21" s="238"/>
      <c r="CQ21" s="238"/>
      <c r="CR21" s="240">
        <v>8383</v>
      </c>
      <c r="CS21" s="240">
        <v>79051</v>
      </c>
      <c r="CT21" s="240">
        <v>13300</v>
      </c>
      <c r="CU21" s="240">
        <v>121507</v>
      </c>
      <c r="CV21" s="238"/>
      <c r="CW21" s="238"/>
      <c r="CX21" s="238"/>
      <c r="CY21" s="238"/>
      <c r="CZ21" s="240">
        <v>107909.8</v>
      </c>
      <c r="DA21" s="240">
        <v>1055508.8</v>
      </c>
      <c r="DB21" s="240">
        <v>52336.800000000003</v>
      </c>
      <c r="DC21" s="240">
        <v>549773.4</v>
      </c>
      <c r="DD21" s="238">
        <v>2421870</v>
      </c>
      <c r="DE21" s="240">
        <v>323705</v>
      </c>
      <c r="DF21" s="240">
        <v>0.44667187888911802</v>
      </c>
      <c r="DG21" s="240">
        <v>9.4482236769662702</v>
      </c>
      <c r="DH21" s="240">
        <v>9.8617905147425198</v>
      </c>
      <c r="DI21" s="238">
        <v>142175.23000000001</v>
      </c>
      <c r="DJ21" s="238">
        <v>49301.677000000003</v>
      </c>
      <c r="DK21" s="238">
        <v>134896.69899999999</v>
      </c>
      <c r="DL21" s="238">
        <v>183945.81</v>
      </c>
      <c r="DM21" s="238">
        <v>8936.5669999999991</v>
      </c>
      <c r="DN21" s="238">
        <v>12177.014999999999</v>
      </c>
      <c r="DO21" s="238">
        <v>123.715</v>
      </c>
      <c r="DP21" s="238">
        <v>451.84500000000003</v>
      </c>
      <c r="DQ21" s="238">
        <v>532008.55799999996</v>
      </c>
      <c r="DR21" s="239">
        <v>15489</v>
      </c>
      <c r="DS21" s="239">
        <v>3744</v>
      </c>
      <c r="DT21" s="239">
        <v>34562</v>
      </c>
      <c r="DU21" s="239">
        <v>48730</v>
      </c>
      <c r="DV21" s="239">
        <v>395</v>
      </c>
      <c r="DW21" s="239">
        <v>1873</v>
      </c>
      <c r="DX21" s="239">
        <v>25749</v>
      </c>
      <c r="DY21" s="238">
        <v>156</v>
      </c>
      <c r="DZ21" s="239">
        <v>130698</v>
      </c>
      <c r="EA21" s="239">
        <v>2216261</v>
      </c>
      <c r="EB21" s="238">
        <v>1454</v>
      </c>
      <c r="EC21" s="238">
        <v>8886</v>
      </c>
      <c r="ED21" s="238">
        <v>550</v>
      </c>
      <c r="EE21" s="238">
        <v>8513</v>
      </c>
      <c r="EF21" s="238">
        <v>983</v>
      </c>
      <c r="EG21" s="238">
        <v>5221</v>
      </c>
      <c r="EH21" s="238">
        <v>1752</v>
      </c>
      <c r="EI21" s="238">
        <v>34346.25</v>
      </c>
      <c r="EJ21" s="238">
        <v>3851</v>
      </c>
      <c r="EK21" s="238">
        <v>284</v>
      </c>
      <c r="EL21" s="238">
        <v>235</v>
      </c>
      <c r="EM21" s="238">
        <v>13118</v>
      </c>
      <c r="EN21" s="239">
        <v>270071</v>
      </c>
      <c r="EO21" s="239">
        <v>56023</v>
      </c>
      <c r="EP21" s="239">
        <v>10201</v>
      </c>
      <c r="EQ21" s="239">
        <v>22497</v>
      </c>
      <c r="ER21" s="239">
        <v>14280</v>
      </c>
      <c r="ES21" s="239">
        <v>3991</v>
      </c>
      <c r="ET21" s="239">
        <v>12612</v>
      </c>
      <c r="EU21" s="239">
        <v>69690</v>
      </c>
      <c r="EV21" s="239">
        <v>956960</v>
      </c>
      <c r="EW21" s="239">
        <v>98987</v>
      </c>
      <c r="EX21" s="239">
        <v>14831</v>
      </c>
      <c r="EY21" s="239">
        <v>128586</v>
      </c>
      <c r="EZ21" s="239">
        <v>63725</v>
      </c>
      <c r="FA21" s="239">
        <v>15476</v>
      </c>
      <c r="FB21" s="239">
        <v>62813</v>
      </c>
      <c r="FC21" s="239">
        <v>341136</v>
      </c>
      <c r="FD21" s="238">
        <v>3.5433645226625599</v>
      </c>
      <c r="FE21" s="238">
        <v>1.76689930921229</v>
      </c>
      <c r="FF21" s="238">
        <v>1.4538770708754001</v>
      </c>
      <c r="FG21" s="238">
        <v>5.7156954260568096</v>
      </c>
      <c r="FH21" s="238">
        <v>4.4625350140056002</v>
      </c>
      <c r="FI21" s="238">
        <v>3.87772488098221</v>
      </c>
      <c r="FJ21" s="238">
        <v>4.9804154773231799</v>
      </c>
      <c r="FK21" s="238">
        <v>4.8950495049505003</v>
      </c>
      <c r="FL21" s="238">
        <v>59.25</v>
      </c>
      <c r="FM21" s="238">
        <v>44.6</v>
      </c>
      <c r="FN21" s="238">
        <v>42.79</v>
      </c>
      <c r="FO21" s="238">
        <v>71.8</v>
      </c>
      <c r="FP21" s="238">
        <v>53.7</v>
      </c>
      <c r="FQ21" s="238">
        <v>69.33</v>
      </c>
      <c r="FR21" s="238">
        <v>69.27</v>
      </c>
      <c r="FS21" s="238">
        <v>75.349999999999994</v>
      </c>
      <c r="FT21" s="238"/>
      <c r="FU21" s="238"/>
      <c r="FV21" s="238"/>
      <c r="FW21" s="238"/>
      <c r="FX21" s="238"/>
      <c r="FY21" s="238"/>
      <c r="FZ21" s="238"/>
      <c r="GA21" s="238">
        <v>116644.36599999999</v>
      </c>
      <c r="GB21" s="238">
        <v>4346.9960000000001</v>
      </c>
      <c r="GC21" s="238"/>
      <c r="GD21" s="238"/>
      <c r="GE21" s="238"/>
      <c r="GF21" s="238"/>
      <c r="GG21" s="238"/>
      <c r="GH21" s="238"/>
      <c r="GI21" s="238"/>
      <c r="GJ21" s="238"/>
      <c r="GK21" s="238"/>
      <c r="GL21" s="238"/>
      <c r="GM21" s="238"/>
      <c r="GN21" s="238"/>
      <c r="GO21" s="238"/>
      <c r="GP21" s="238"/>
      <c r="GQ21" s="238"/>
      <c r="GR21" s="238"/>
      <c r="GS21" s="238"/>
      <c r="GT21" s="238"/>
      <c r="GU21" s="238"/>
      <c r="GV21" s="238"/>
      <c r="GW21" s="238"/>
      <c r="GX21" s="238"/>
      <c r="GY21" s="238"/>
      <c r="GZ21" s="238"/>
      <c r="HA21" s="238"/>
      <c r="HB21" s="238"/>
      <c r="HC21" s="238"/>
      <c r="HD21" s="238"/>
      <c r="HE21" s="238"/>
      <c r="HF21" s="238"/>
      <c r="HG21" s="238"/>
      <c r="HH21" s="238"/>
      <c r="HI21" s="238"/>
      <c r="HJ21" s="238"/>
      <c r="HK21" s="238"/>
      <c r="HL21" s="238"/>
      <c r="HM21" s="238"/>
      <c r="HN21" s="238"/>
      <c r="HO21" s="238"/>
      <c r="HP21" s="238"/>
      <c r="HQ21" s="238"/>
      <c r="HR21" s="238"/>
      <c r="HS21" s="238"/>
      <c r="HT21" s="238"/>
      <c r="HU21" s="238"/>
      <c r="HV21" s="238"/>
      <c r="HW21" s="238"/>
      <c r="HX21" s="238"/>
      <c r="HY21" s="238"/>
      <c r="HZ21" s="238"/>
      <c r="IA21" s="238"/>
      <c r="IB21" s="238"/>
      <c r="IC21" s="238"/>
      <c r="ID21" s="238"/>
      <c r="IE21" s="238"/>
      <c r="IF21" s="238"/>
      <c r="IG21" s="238"/>
      <c r="IH21" s="238">
        <v>102.075903879599</v>
      </c>
      <c r="II21" s="238">
        <v>101.24035914472201</v>
      </c>
      <c r="IJ21" s="238">
        <v>85.447013751227104</v>
      </c>
      <c r="IK21" s="238">
        <v>96.620307236095599</v>
      </c>
      <c r="IL21" s="238">
        <v>108.744652981041</v>
      </c>
      <c r="IM21" s="238">
        <v>98.6568921104884</v>
      </c>
      <c r="IN21" s="238">
        <v>99.266533972681799</v>
      </c>
      <c r="IO21" s="238">
        <v>98.487155057799995</v>
      </c>
      <c r="IP21" s="219"/>
    </row>
    <row r="22" spans="1:250" ht="15.75" customHeight="1">
      <c r="A22" s="237">
        <v>40210</v>
      </c>
      <c r="B22" s="238">
        <v>454.12</v>
      </c>
      <c r="C22" s="238">
        <v>602.51</v>
      </c>
      <c r="D22" s="238">
        <v>336.98</v>
      </c>
      <c r="E22" s="238">
        <v>944.86</v>
      </c>
      <c r="F22" s="238">
        <v>1421</v>
      </c>
      <c r="G22" s="241">
        <v>914.64</v>
      </c>
      <c r="H22" s="238">
        <v>187</v>
      </c>
      <c r="I22" s="238">
        <v>1.117</v>
      </c>
      <c r="J22" s="239">
        <v>21296</v>
      </c>
      <c r="K22" s="239">
        <v>9106</v>
      </c>
      <c r="L22" s="239">
        <v>7926</v>
      </c>
      <c r="M22" s="239">
        <v>109688</v>
      </c>
      <c r="N22" s="239">
        <v>23462</v>
      </c>
      <c r="O22" s="239">
        <v>19632</v>
      </c>
      <c r="P22" s="239">
        <v>78702</v>
      </c>
      <c r="Q22" s="239">
        <v>8213</v>
      </c>
      <c r="R22" s="239">
        <v>11928</v>
      </c>
      <c r="S22" s="239">
        <v>6257</v>
      </c>
      <c r="T22" s="240">
        <v>110037</v>
      </c>
      <c r="U22" s="240">
        <v>483137</v>
      </c>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v>994</v>
      </c>
      <c r="CB22" s="238">
        <v>469</v>
      </c>
      <c r="CC22" s="238">
        <v>267</v>
      </c>
      <c r="CD22" s="238">
        <v>80211</v>
      </c>
      <c r="CE22" s="238">
        <v>692124</v>
      </c>
      <c r="CF22" s="238"/>
      <c r="CG22" s="238"/>
      <c r="CH22" s="238"/>
      <c r="CI22" s="238"/>
      <c r="CJ22" s="238"/>
      <c r="CK22" s="238"/>
      <c r="CL22" s="238"/>
      <c r="CM22" s="238"/>
      <c r="CN22" s="238"/>
      <c r="CO22" s="238"/>
      <c r="CP22" s="238"/>
      <c r="CQ22" s="238"/>
      <c r="CR22" s="240">
        <v>4533</v>
      </c>
      <c r="CS22" s="240">
        <v>44906</v>
      </c>
      <c r="CT22" s="240">
        <v>12727</v>
      </c>
      <c r="CU22" s="240">
        <v>107713</v>
      </c>
      <c r="CV22" s="238"/>
      <c r="CW22" s="238"/>
      <c r="CX22" s="238"/>
      <c r="CY22" s="238"/>
      <c r="CZ22" s="240">
        <v>102374.9</v>
      </c>
      <c r="DA22" s="240">
        <v>995455.4</v>
      </c>
      <c r="DB22" s="240">
        <v>46996.800000000003</v>
      </c>
      <c r="DC22" s="240">
        <v>475309.7</v>
      </c>
      <c r="DD22" s="238">
        <v>2235212</v>
      </c>
      <c r="DE22" s="240">
        <v>305111</v>
      </c>
      <c r="DF22" s="240">
        <v>0.44030512612820999</v>
      </c>
      <c r="DG22" s="240">
        <v>9.2474445711668096</v>
      </c>
      <c r="DH22" s="240">
        <v>9.5580782559776107</v>
      </c>
      <c r="DI22" s="238">
        <v>165108.99100000001</v>
      </c>
      <c r="DJ22" s="238">
        <v>59819.048000000003</v>
      </c>
      <c r="DK22" s="238">
        <v>126824.923</v>
      </c>
      <c r="DL22" s="238">
        <v>163365.89300000001</v>
      </c>
      <c r="DM22" s="238">
        <v>9358.3539999999994</v>
      </c>
      <c r="DN22" s="238">
        <v>13031.188</v>
      </c>
      <c r="DO22" s="238">
        <v>57.66</v>
      </c>
      <c r="DP22" s="238">
        <v>184.73400000000001</v>
      </c>
      <c r="DQ22" s="238">
        <v>537750.79099999997</v>
      </c>
      <c r="DR22" s="239">
        <v>14903</v>
      </c>
      <c r="DS22" s="239">
        <v>3582</v>
      </c>
      <c r="DT22" s="239">
        <v>33134</v>
      </c>
      <c r="DU22" s="239">
        <v>37322</v>
      </c>
      <c r="DV22" s="239">
        <v>393</v>
      </c>
      <c r="DW22" s="239">
        <v>1847</v>
      </c>
      <c r="DX22" s="239">
        <v>24057</v>
      </c>
      <c r="DY22" s="238">
        <v>198</v>
      </c>
      <c r="DZ22" s="239">
        <v>115436</v>
      </c>
      <c r="EA22" s="239">
        <v>2101132</v>
      </c>
      <c r="EB22" s="238">
        <v>477</v>
      </c>
      <c r="EC22" s="238">
        <v>8732</v>
      </c>
      <c r="ED22" s="238">
        <v>693</v>
      </c>
      <c r="EE22" s="238">
        <v>9930</v>
      </c>
      <c r="EF22" s="238">
        <v>1026</v>
      </c>
      <c r="EG22" s="238">
        <v>3301</v>
      </c>
      <c r="EH22" s="238">
        <v>1532</v>
      </c>
      <c r="EI22" s="238">
        <v>31555</v>
      </c>
      <c r="EJ22" s="238">
        <v>3168</v>
      </c>
      <c r="EK22" s="238">
        <v>246</v>
      </c>
      <c r="EL22" s="238">
        <v>184</v>
      </c>
      <c r="EM22" s="238">
        <v>10662</v>
      </c>
      <c r="EN22" s="239">
        <v>229572</v>
      </c>
      <c r="EO22" s="239">
        <v>50742</v>
      </c>
      <c r="EP22" s="239">
        <v>9658</v>
      </c>
      <c r="EQ22" s="239">
        <v>17322</v>
      </c>
      <c r="ER22" s="239">
        <v>12834</v>
      </c>
      <c r="ES22" s="239">
        <v>3316</v>
      </c>
      <c r="ET22" s="239">
        <v>10761</v>
      </c>
      <c r="EU22" s="239">
        <v>53586</v>
      </c>
      <c r="EV22" s="239">
        <v>763010</v>
      </c>
      <c r="EW22" s="239">
        <v>97783</v>
      </c>
      <c r="EX22" s="239">
        <v>13844</v>
      </c>
      <c r="EY22" s="239">
        <v>103637</v>
      </c>
      <c r="EZ22" s="239">
        <v>49496</v>
      </c>
      <c r="FA22" s="239">
        <v>12274</v>
      </c>
      <c r="FB22" s="239">
        <v>52008</v>
      </c>
      <c r="FC22" s="239">
        <v>258320</v>
      </c>
      <c r="FD22" s="238">
        <v>3.32361960517833</v>
      </c>
      <c r="FE22" s="238">
        <v>1.92706239407197</v>
      </c>
      <c r="FF22" s="238">
        <v>1.43342306895838</v>
      </c>
      <c r="FG22" s="238">
        <v>5.98296963399146</v>
      </c>
      <c r="FH22" s="238">
        <v>3.8566308243727598</v>
      </c>
      <c r="FI22" s="238">
        <v>3.7014475271411298</v>
      </c>
      <c r="FJ22" s="238">
        <v>4.8330080847504897</v>
      </c>
      <c r="FK22" s="238">
        <v>4.8206621132385301</v>
      </c>
      <c r="FL22" s="238">
        <v>53.98</v>
      </c>
      <c r="FM22" s="238">
        <v>47.85</v>
      </c>
      <c r="FN22" s="238">
        <v>43.64</v>
      </c>
      <c r="FO22" s="238">
        <v>59.15</v>
      </c>
      <c r="FP22" s="238">
        <v>46.21</v>
      </c>
      <c r="FQ22" s="238">
        <v>65.66</v>
      </c>
      <c r="FR22" s="238">
        <v>65.040000000000006</v>
      </c>
      <c r="FS22" s="238">
        <v>65.03</v>
      </c>
      <c r="FT22" s="238"/>
      <c r="FU22" s="238"/>
      <c r="FV22" s="238"/>
      <c r="FW22" s="238"/>
      <c r="FX22" s="238"/>
      <c r="FY22" s="238"/>
      <c r="FZ22" s="238"/>
      <c r="GA22" s="238">
        <v>129466.325</v>
      </c>
      <c r="GB22" s="238">
        <v>4824.8329999999996</v>
      </c>
      <c r="GC22" s="238"/>
      <c r="GD22" s="238"/>
      <c r="GE22" s="238"/>
      <c r="GF22" s="238"/>
      <c r="GG22" s="238"/>
      <c r="GH22" s="238"/>
      <c r="GI22" s="238"/>
      <c r="GJ22" s="238"/>
      <c r="GK22" s="238"/>
      <c r="GL22" s="238"/>
      <c r="GM22" s="238"/>
      <c r="GN22" s="238"/>
      <c r="GO22" s="238"/>
      <c r="GP22" s="238"/>
      <c r="GQ22" s="238"/>
      <c r="GR22" s="238"/>
      <c r="GS22" s="238"/>
      <c r="GT22" s="238"/>
      <c r="GU22" s="238"/>
      <c r="GV22" s="238"/>
      <c r="GW22" s="238"/>
      <c r="GX22" s="238"/>
      <c r="GY22" s="238"/>
      <c r="GZ22" s="238"/>
      <c r="HA22" s="238"/>
      <c r="HB22" s="238"/>
      <c r="HC22" s="238"/>
      <c r="HD22" s="238"/>
      <c r="HE22" s="238"/>
      <c r="HF22" s="238"/>
      <c r="HG22" s="238"/>
      <c r="HH22" s="238"/>
      <c r="HI22" s="238"/>
      <c r="HJ22" s="238"/>
      <c r="HK22" s="238"/>
      <c r="HL22" s="238"/>
      <c r="HM22" s="238"/>
      <c r="HN22" s="238"/>
      <c r="HO22" s="238"/>
      <c r="HP22" s="238"/>
      <c r="HQ22" s="238"/>
      <c r="HR22" s="238"/>
      <c r="HS22" s="238"/>
      <c r="HT22" s="238"/>
      <c r="HU22" s="238"/>
      <c r="HV22" s="238"/>
      <c r="HW22" s="238"/>
      <c r="HX22" s="238"/>
      <c r="HY22" s="238"/>
      <c r="HZ22" s="238"/>
      <c r="IA22" s="238"/>
      <c r="IB22" s="238"/>
      <c r="IC22" s="238"/>
      <c r="ID22" s="238"/>
      <c r="IE22" s="238"/>
      <c r="IF22" s="238"/>
      <c r="IG22" s="238"/>
      <c r="IH22" s="238">
        <v>94.375897643216504</v>
      </c>
      <c r="II22" s="238">
        <v>103.174425629493</v>
      </c>
      <c r="IJ22" s="238">
        <v>90.970857331764904</v>
      </c>
      <c r="IK22" s="238">
        <v>103.822168892649</v>
      </c>
      <c r="IL22" s="238">
        <v>87.862278076880898</v>
      </c>
      <c r="IM22" s="238">
        <v>98.917750806368105</v>
      </c>
      <c r="IN22" s="238">
        <v>97.888033942800803</v>
      </c>
      <c r="IO22" s="238">
        <v>99.890640645199994</v>
      </c>
      <c r="IP22" s="219"/>
    </row>
    <row r="23" spans="1:250" ht="15.75" customHeight="1">
      <c r="A23" s="237">
        <v>40238</v>
      </c>
      <c r="B23" s="238">
        <v>433</v>
      </c>
      <c r="C23" s="238">
        <v>591.15</v>
      </c>
      <c r="D23" s="238">
        <v>272.61</v>
      </c>
      <c r="E23" s="238">
        <v>840.8</v>
      </c>
      <c r="F23" s="238">
        <v>1441</v>
      </c>
      <c r="G23" s="241">
        <v>925.04</v>
      </c>
      <c r="H23" s="238">
        <v>206</v>
      </c>
      <c r="I23" s="238">
        <v>1.194</v>
      </c>
      <c r="J23" s="239">
        <v>25007</v>
      </c>
      <c r="K23" s="239">
        <v>9923</v>
      </c>
      <c r="L23" s="239">
        <v>3227</v>
      </c>
      <c r="M23" s="239">
        <v>134016</v>
      </c>
      <c r="N23" s="239">
        <v>24797</v>
      </c>
      <c r="O23" s="239">
        <v>9037</v>
      </c>
      <c r="P23" s="239">
        <v>98524</v>
      </c>
      <c r="Q23" s="239">
        <v>8737</v>
      </c>
      <c r="R23" s="239">
        <v>5653</v>
      </c>
      <c r="S23" s="239">
        <v>6087</v>
      </c>
      <c r="T23" s="240">
        <v>125742</v>
      </c>
      <c r="U23" s="240">
        <v>530248</v>
      </c>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v>1009</v>
      </c>
      <c r="CB23" s="238">
        <v>473</v>
      </c>
      <c r="CC23" s="238">
        <v>276</v>
      </c>
      <c r="CD23" s="238">
        <v>105027</v>
      </c>
      <c r="CE23" s="238">
        <v>871646</v>
      </c>
      <c r="CF23" s="238"/>
      <c r="CG23" s="238"/>
      <c r="CH23" s="238"/>
      <c r="CI23" s="238"/>
      <c r="CJ23" s="238"/>
      <c r="CK23" s="238"/>
      <c r="CL23" s="238"/>
      <c r="CM23" s="238"/>
      <c r="CN23" s="238"/>
      <c r="CO23" s="238"/>
      <c r="CP23" s="238"/>
      <c r="CQ23" s="238"/>
      <c r="CR23" s="240">
        <v>5522</v>
      </c>
      <c r="CS23" s="240">
        <v>57489</v>
      </c>
      <c r="CT23" s="240">
        <v>15612</v>
      </c>
      <c r="CU23" s="240">
        <v>131633</v>
      </c>
      <c r="CV23" s="238"/>
      <c r="CW23" s="238"/>
      <c r="CX23" s="238"/>
      <c r="CY23" s="238"/>
      <c r="CZ23" s="240">
        <v>135947.9</v>
      </c>
      <c r="DA23" s="240">
        <v>1212228.7</v>
      </c>
      <c r="DB23" s="240">
        <v>49194.400000000001</v>
      </c>
      <c r="DC23" s="240">
        <v>528367.69999999995</v>
      </c>
      <c r="DD23" s="238">
        <v>2546619</v>
      </c>
      <c r="DE23" s="240">
        <v>256634</v>
      </c>
      <c r="DF23" s="240">
        <v>0.43470263764223899</v>
      </c>
      <c r="DG23" s="240">
        <v>9.1072302543907906</v>
      </c>
      <c r="DH23" s="240">
        <v>9.4333451250853404</v>
      </c>
      <c r="DI23" s="238">
        <v>144065.43700000001</v>
      </c>
      <c r="DJ23" s="238">
        <v>50923.955000000002</v>
      </c>
      <c r="DK23" s="238">
        <v>148571.524</v>
      </c>
      <c r="DL23" s="238">
        <v>175092.57399999999</v>
      </c>
      <c r="DM23" s="238">
        <v>10590.152</v>
      </c>
      <c r="DN23" s="238">
        <v>14057.338</v>
      </c>
      <c r="DO23" s="238">
        <v>65.658000000000001</v>
      </c>
      <c r="DP23" s="238">
        <v>452.62799999999999</v>
      </c>
      <c r="DQ23" s="238">
        <v>543819.26599999995</v>
      </c>
      <c r="DR23" s="239">
        <v>18358</v>
      </c>
      <c r="DS23" s="239">
        <v>4204</v>
      </c>
      <c r="DT23" s="239">
        <v>39362</v>
      </c>
      <c r="DU23" s="239">
        <v>25744</v>
      </c>
      <c r="DV23" s="239">
        <v>521</v>
      </c>
      <c r="DW23" s="239">
        <v>2259</v>
      </c>
      <c r="DX23" s="239">
        <v>26469</v>
      </c>
      <c r="DY23" s="238">
        <v>253</v>
      </c>
      <c r="DZ23" s="239">
        <v>117170</v>
      </c>
      <c r="EA23" s="239">
        <v>2239423</v>
      </c>
      <c r="EB23" s="238">
        <v>647</v>
      </c>
      <c r="EC23" s="238">
        <v>10111</v>
      </c>
      <c r="ED23" s="238">
        <v>990</v>
      </c>
      <c r="EE23" s="238">
        <v>9045</v>
      </c>
      <c r="EF23" s="238">
        <v>1843</v>
      </c>
      <c r="EG23" s="238">
        <v>4963</v>
      </c>
      <c r="EH23" s="238">
        <v>1841</v>
      </c>
      <c r="EI23" s="238">
        <v>33976</v>
      </c>
      <c r="EJ23" s="238">
        <v>3063</v>
      </c>
      <c r="EK23" s="238">
        <v>249</v>
      </c>
      <c r="EL23" s="238">
        <v>200</v>
      </c>
      <c r="EM23" s="238">
        <v>10596</v>
      </c>
      <c r="EN23" s="239">
        <v>173536</v>
      </c>
      <c r="EO23" s="239">
        <v>44553</v>
      </c>
      <c r="EP23" s="239">
        <v>9721</v>
      </c>
      <c r="EQ23" s="239">
        <v>6542</v>
      </c>
      <c r="ER23" s="239">
        <v>8958</v>
      </c>
      <c r="ES23" s="239">
        <v>1912</v>
      </c>
      <c r="ET23" s="239">
        <v>5297</v>
      </c>
      <c r="EU23" s="239">
        <v>29603</v>
      </c>
      <c r="EV23" s="239">
        <v>436777</v>
      </c>
      <c r="EW23" s="239">
        <v>82568</v>
      </c>
      <c r="EX23" s="239">
        <v>14947</v>
      </c>
      <c r="EY23" s="239">
        <v>29775</v>
      </c>
      <c r="EZ23" s="239">
        <v>25926</v>
      </c>
      <c r="FA23" s="239">
        <v>4701</v>
      </c>
      <c r="FB23" s="239">
        <v>17597</v>
      </c>
      <c r="FC23" s="239">
        <v>123696</v>
      </c>
      <c r="FD23" s="238">
        <v>2.5169244421906698</v>
      </c>
      <c r="FE23" s="238">
        <v>1.8532534285008899</v>
      </c>
      <c r="FF23" s="238">
        <v>1.53759901244728</v>
      </c>
      <c r="FG23" s="238">
        <v>4.55136044023235</v>
      </c>
      <c r="FH23" s="238">
        <v>2.8941728064300101</v>
      </c>
      <c r="FI23" s="238">
        <v>2.4586820083681999</v>
      </c>
      <c r="FJ23" s="238">
        <v>3.3220690957145602</v>
      </c>
      <c r="FK23" s="238">
        <v>4.1784954227612099</v>
      </c>
      <c r="FL23" s="238">
        <v>31.8</v>
      </c>
      <c r="FM23" s="238">
        <v>39.729999999999997</v>
      </c>
      <c r="FN23" s="238">
        <v>41.56</v>
      </c>
      <c r="FO23" s="238">
        <v>17.32</v>
      </c>
      <c r="FP23" s="238">
        <v>24.35</v>
      </c>
      <c r="FQ23" s="238">
        <v>24.96</v>
      </c>
      <c r="FR23" s="238">
        <v>38.04</v>
      </c>
      <c r="FS23" s="238">
        <v>31.06</v>
      </c>
      <c r="FT23" s="238"/>
      <c r="FU23" s="238"/>
      <c r="FV23" s="238"/>
      <c r="FW23" s="238"/>
      <c r="FX23" s="238"/>
      <c r="FY23" s="238"/>
      <c r="FZ23" s="238"/>
      <c r="GA23" s="238">
        <v>123126.27499999999</v>
      </c>
      <c r="GB23" s="238">
        <v>4588.5590000000002</v>
      </c>
      <c r="GC23" s="238"/>
      <c r="GD23" s="238"/>
      <c r="GE23" s="238"/>
      <c r="GF23" s="238"/>
      <c r="GG23" s="238"/>
      <c r="GH23" s="238"/>
      <c r="GI23" s="238"/>
      <c r="GJ23" s="238"/>
      <c r="GK23" s="238"/>
      <c r="GL23" s="238"/>
      <c r="GM23" s="238"/>
      <c r="GN23" s="238"/>
      <c r="GO23" s="238"/>
      <c r="GP23" s="238"/>
      <c r="GQ23" s="238"/>
      <c r="GR23" s="238"/>
      <c r="GS23" s="238"/>
      <c r="GT23" s="238"/>
      <c r="GU23" s="238"/>
      <c r="GV23" s="238"/>
      <c r="GW23" s="238"/>
      <c r="GX23" s="238"/>
      <c r="GY23" s="238"/>
      <c r="GZ23" s="238"/>
      <c r="HA23" s="238"/>
      <c r="HB23" s="238"/>
      <c r="HC23" s="238"/>
      <c r="HD23" s="238"/>
      <c r="HE23" s="238"/>
      <c r="HF23" s="238"/>
      <c r="HG23" s="238"/>
      <c r="HH23" s="238"/>
      <c r="HI23" s="238"/>
      <c r="HJ23" s="238"/>
      <c r="HK23" s="238"/>
      <c r="HL23" s="238"/>
      <c r="HM23" s="238"/>
      <c r="HN23" s="238"/>
      <c r="HO23" s="238"/>
      <c r="HP23" s="238"/>
      <c r="HQ23" s="238"/>
      <c r="HR23" s="238"/>
      <c r="HS23" s="238"/>
      <c r="HT23" s="238"/>
      <c r="HU23" s="238"/>
      <c r="HV23" s="238"/>
      <c r="HW23" s="238"/>
      <c r="HX23" s="238"/>
      <c r="HY23" s="238"/>
      <c r="HZ23" s="238"/>
      <c r="IA23" s="238"/>
      <c r="IB23" s="238"/>
      <c r="IC23" s="238"/>
      <c r="ID23" s="238"/>
      <c r="IE23" s="238"/>
      <c r="IF23" s="238"/>
      <c r="IG23" s="238"/>
      <c r="IH23" s="238">
        <v>99.511055774026403</v>
      </c>
      <c r="II23" s="238">
        <v>101.819149960335</v>
      </c>
      <c r="IJ23" s="238">
        <v>93.567879065049297</v>
      </c>
      <c r="IK23" s="238">
        <v>93.320191112538595</v>
      </c>
      <c r="IL23" s="238">
        <v>99.404301050570098</v>
      </c>
      <c r="IM23" s="238">
        <v>99.853473269209303</v>
      </c>
      <c r="IN23" s="238">
        <v>101.500543300068</v>
      </c>
      <c r="IO23" s="238">
        <v>98.769157710499996</v>
      </c>
      <c r="IP23" s="219"/>
    </row>
    <row r="24" spans="1:250" ht="15.75" customHeight="1">
      <c r="A24" s="237">
        <v>40269</v>
      </c>
      <c r="B24" s="238">
        <v>442</v>
      </c>
      <c r="C24" s="238">
        <v>592.73</v>
      </c>
      <c r="D24" s="238">
        <v>332.44</v>
      </c>
      <c r="E24" s="238">
        <v>872.87</v>
      </c>
      <c r="F24" s="238">
        <v>1448</v>
      </c>
      <c r="G24" s="241">
        <v>872.64</v>
      </c>
      <c r="H24" s="238">
        <v>186</v>
      </c>
      <c r="I24" s="238">
        <v>1.294</v>
      </c>
      <c r="J24" s="239">
        <v>28965</v>
      </c>
      <c r="K24" s="239">
        <v>10292</v>
      </c>
      <c r="L24" s="239">
        <v>3330</v>
      </c>
      <c r="M24" s="239">
        <v>158958</v>
      </c>
      <c r="N24" s="239">
        <v>26902</v>
      </c>
      <c r="O24" s="239">
        <v>8982</v>
      </c>
      <c r="P24" s="239">
        <v>117235</v>
      </c>
      <c r="Q24" s="239">
        <v>11918</v>
      </c>
      <c r="R24" s="239">
        <v>5590</v>
      </c>
      <c r="S24" s="239">
        <v>6658</v>
      </c>
      <c r="T24" s="240">
        <v>118157</v>
      </c>
      <c r="U24" s="240">
        <v>515318</v>
      </c>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v>1019</v>
      </c>
      <c r="CB24" s="238">
        <v>478</v>
      </c>
      <c r="CC24" s="238">
        <v>279</v>
      </c>
      <c r="CD24" s="238">
        <v>98180</v>
      </c>
      <c r="CE24" s="238">
        <v>819623</v>
      </c>
      <c r="CF24" s="238"/>
      <c r="CG24" s="238"/>
      <c r="CH24" s="238"/>
      <c r="CI24" s="238"/>
      <c r="CJ24" s="238"/>
      <c r="CK24" s="238"/>
      <c r="CL24" s="238"/>
      <c r="CM24" s="238"/>
      <c r="CN24" s="238"/>
      <c r="CO24" s="238"/>
      <c r="CP24" s="238"/>
      <c r="CQ24" s="238"/>
      <c r="CR24" s="240">
        <v>5169</v>
      </c>
      <c r="CS24" s="240">
        <v>51281</v>
      </c>
      <c r="CT24" s="240">
        <v>14675</v>
      </c>
      <c r="CU24" s="240">
        <v>122379</v>
      </c>
      <c r="CV24" s="238"/>
      <c r="CW24" s="238"/>
      <c r="CX24" s="238"/>
      <c r="CY24" s="238"/>
      <c r="CZ24" s="240">
        <v>137588.79999999999</v>
      </c>
      <c r="DA24" s="240">
        <v>1202393.1000000001</v>
      </c>
      <c r="DB24" s="240">
        <v>46913.599999999999</v>
      </c>
      <c r="DC24" s="240">
        <v>500451.6</v>
      </c>
      <c r="DD24" s="238">
        <v>2459610</v>
      </c>
      <c r="DE24" s="240">
        <v>230143</v>
      </c>
      <c r="DF24" s="240">
        <v>0.44018197941204601</v>
      </c>
      <c r="DG24" s="240">
        <v>8.9124390899668207</v>
      </c>
      <c r="DH24" s="240">
        <v>9.2591626595365195</v>
      </c>
      <c r="DI24" s="238">
        <v>150913.53599999999</v>
      </c>
      <c r="DJ24" s="238">
        <v>54542.722000000002</v>
      </c>
      <c r="DK24" s="238">
        <v>133167.701</v>
      </c>
      <c r="DL24" s="238">
        <v>155679.92499999999</v>
      </c>
      <c r="DM24" s="238">
        <v>9466.7620000000006</v>
      </c>
      <c r="DN24" s="238">
        <v>16614.834999999999</v>
      </c>
      <c r="DO24" s="238">
        <v>70.718999999999994</v>
      </c>
      <c r="DP24" s="238">
        <v>159.17599999999999</v>
      </c>
      <c r="DQ24" s="238">
        <v>520615.37599999999</v>
      </c>
      <c r="DR24" s="239">
        <v>30297</v>
      </c>
      <c r="DS24" s="239">
        <v>5072</v>
      </c>
      <c r="DT24" s="239">
        <v>38555</v>
      </c>
      <c r="DU24" s="239">
        <v>20395</v>
      </c>
      <c r="DV24" s="239">
        <v>951</v>
      </c>
      <c r="DW24" s="239">
        <v>3859</v>
      </c>
      <c r="DX24" s="239">
        <v>26632</v>
      </c>
      <c r="DY24" s="238">
        <v>270</v>
      </c>
      <c r="DZ24" s="239">
        <v>126031</v>
      </c>
      <c r="EA24" s="239">
        <v>2324255</v>
      </c>
      <c r="EB24" s="238">
        <v>1172</v>
      </c>
      <c r="EC24" s="238">
        <v>9398</v>
      </c>
      <c r="ED24" s="238">
        <v>1064</v>
      </c>
      <c r="EE24" s="238">
        <v>7156</v>
      </c>
      <c r="EF24" s="238">
        <v>1991</v>
      </c>
      <c r="EG24" s="238">
        <v>5215</v>
      </c>
      <c r="EH24" s="238">
        <v>2089</v>
      </c>
      <c r="EI24" s="238">
        <v>32708.400000000001</v>
      </c>
      <c r="EJ24" s="238">
        <v>3177</v>
      </c>
      <c r="EK24" s="238">
        <v>249</v>
      </c>
      <c r="EL24" s="238">
        <v>203</v>
      </c>
      <c r="EM24" s="238">
        <v>10933</v>
      </c>
      <c r="EN24" s="239">
        <v>157476</v>
      </c>
      <c r="EO24" s="239">
        <v>45381</v>
      </c>
      <c r="EP24" s="239">
        <v>10985</v>
      </c>
      <c r="EQ24" s="239">
        <v>6658</v>
      </c>
      <c r="ER24" s="239">
        <v>6216</v>
      </c>
      <c r="ES24" s="239">
        <v>1211</v>
      </c>
      <c r="ET24" s="239">
        <v>3493</v>
      </c>
      <c r="EU24" s="239">
        <v>25918</v>
      </c>
      <c r="EV24" s="239">
        <v>379889</v>
      </c>
      <c r="EW24" s="239">
        <v>83904</v>
      </c>
      <c r="EX24" s="239">
        <v>16672</v>
      </c>
      <c r="EY24" s="239">
        <v>24019</v>
      </c>
      <c r="EZ24" s="239">
        <v>20851</v>
      </c>
      <c r="FA24" s="239">
        <v>2946</v>
      </c>
      <c r="FB24" s="239">
        <v>16706</v>
      </c>
      <c r="FC24" s="239">
        <v>99022</v>
      </c>
      <c r="FD24" s="238">
        <v>2.4123612486982098</v>
      </c>
      <c r="FE24" s="238">
        <v>1.8488794870099801</v>
      </c>
      <c r="FF24" s="238">
        <v>1.51770596267638</v>
      </c>
      <c r="FG24" s="238">
        <v>3.6075398017422602</v>
      </c>
      <c r="FH24" s="238">
        <v>3.3544079794079802</v>
      </c>
      <c r="FI24" s="238">
        <v>2.4327002477291502</v>
      </c>
      <c r="FJ24" s="238">
        <v>4.7827082736902398</v>
      </c>
      <c r="FK24" s="238">
        <v>3.82058800833398</v>
      </c>
      <c r="FL24" s="238">
        <v>30.9</v>
      </c>
      <c r="FM24" s="238">
        <v>40.950000000000003</v>
      </c>
      <c r="FN24" s="238">
        <v>51.84</v>
      </c>
      <c r="FO24" s="238">
        <v>14.6</v>
      </c>
      <c r="FP24" s="238">
        <v>20.77</v>
      </c>
      <c r="FQ24" s="238">
        <v>19.23</v>
      </c>
      <c r="FR24" s="238">
        <v>33.53</v>
      </c>
      <c r="FS24" s="238">
        <v>27.2</v>
      </c>
      <c r="FT24" s="238"/>
      <c r="FU24" s="238"/>
      <c r="FV24" s="238"/>
      <c r="FW24" s="238"/>
      <c r="FX24" s="238"/>
      <c r="FY24" s="238"/>
      <c r="FZ24" s="238"/>
      <c r="GA24" s="238">
        <v>124866.58199999999</v>
      </c>
      <c r="GB24" s="238">
        <v>4653.4139999999998</v>
      </c>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c r="IF24" s="238"/>
      <c r="IG24" s="238"/>
      <c r="IH24" s="238">
        <v>102.05753812045801</v>
      </c>
      <c r="II24" s="238">
        <v>104.603169680723</v>
      </c>
      <c r="IJ24" s="238">
        <v>101.77096944071999</v>
      </c>
      <c r="IK24" s="238">
        <v>103.44661188635899</v>
      </c>
      <c r="IL24" s="238">
        <v>95.653405604164803</v>
      </c>
      <c r="IM24" s="238">
        <v>99.200470208741095</v>
      </c>
      <c r="IN24" s="238">
        <v>87.368685511659706</v>
      </c>
      <c r="IO24" s="238">
        <v>95.341861644100007</v>
      </c>
      <c r="IP24" s="219"/>
    </row>
    <row r="25" spans="1:250" ht="15.75" customHeight="1">
      <c r="A25" s="237">
        <v>40299</v>
      </c>
      <c r="B25" s="238">
        <v>447</v>
      </c>
      <c r="C25" s="238">
        <v>624.52</v>
      </c>
      <c r="D25" s="238">
        <v>374.27</v>
      </c>
      <c r="E25" s="238">
        <v>878.63</v>
      </c>
      <c r="F25" s="238">
        <v>1479</v>
      </c>
      <c r="G25" s="241">
        <v>909</v>
      </c>
      <c r="H25" s="238">
        <v>221</v>
      </c>
      <c r="I25" s="238">
        <v>1.4019999999999999</v>
      </c>
      <c r="J25" s="239">
        <v>31090</v>
      </c>
      <c r="K25" s="239">
        <v>12484</v>
      </c>
      <c r="L25" s="239">
        <v>786</v>
      </c>
      <c r="M25" s="239">
        <v>165918</v>
      </c>
      <c r="N25" s="239">
        <v>33413</v>
      </c>
      <c r="O25" s="239">
        <v>2296</v>
      </c>
      <c r="P25" s="239">
        <v>122659</v>
      </c>
      <c r="Q25" s="239">
        <v>11791</v>
      </c>
      <c r="R25" s="239">
        <v>1470</v>
      </c>
      <c r="S25" s="239">
        <v>7831</v>
      </c>
      <c r="T25" s="240">
        <v>108446</v>
      </c>
      <c r="U25" s="240">
        <v>498095</v>
      </c>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v>748</v>
      </c>
      <c r="CB25" s="238">
        <v>314</v>
      </c>
      <c r="CC25" s="238">
        <v>166</v>
      </c>
      <c r="CD25" s="238">
        <v>94743</v>
      </c>
      <c r="CE25" s="238">
        <v>771257</v>
      </c>
      <c r="CF25" s="238"/>
      <c r="CG25" s="238"/>
      <c r="CH25" s="238"/>
      <c r="CI25" s="238"/>
      <c r="CJ25" s="238"/>
      <c r="CK25" s="238"/>
      <c r="CL25" s="238"/>
      <c r="CM25" s="238"/>
      <c r="CN25" s="238"/>
      <c r="CO25" s="238"/>
      <c r="CP25" s="238"/>
      <c r="CQ25" s="238"/>
      <c r="CR25" s="240">
        <v>5034</v>
      </c>
      <c r="CS25" s="240">
        <v>50941</v>
      </c>
      <c r="CT25" s="240">
        <v>13451</v>
      </c>
      <c r="CU25" s="240">
        <v>113119</v>
      </c>
      <c r="CV25" s="238"/>
      <c r="CW25" s="238"/>
      <c r="CX25" s="238"/>
      <c r="CY25" s="238"/>
      <c r="CZ25" s="240">
        <v>125376.4</v>
      </c>
      <c r="DA25" s="240">
        <v>1175342.7</v>
      </c>
      <c r="DB25" s="240">
        <v>47465</v>
      </c>
      <c r="DC25" s="240">
        <v>497403.6</v>
      </c>
      <c r="DD25" s="238">
        <v>2493630</v>
      </c>
      <c r="DE25" s="240">
        <v>293261</v>
      </c>
      <c r="DF25" s="240">
        <v>0.31085624776095799</v>
      </c>
      <c r="DG25" s="240">
        <v>8.7841279328976594</v>
      </c>
      <c r="DH25" s="240">
        <v>9.3692551788595999</v>
      </c>
      <c r="DI25" s="238">
        <v>129693.523</v>
      </c>
      <c r="DJ25" s="238">
        <v>42296.593000000001</v>
      </c>
      <c r="DK25" s="238">
        <v>134392.73699999999</v>
      </c>
      <c r="DL25" s="238">
        <v>166568.76500000001</v>
      </c>
      <c r="DM25" s="238">
        <v>10853.772999999999</v>
      </c>
      <c r="DN25" s="238">
        <v>15832.076999999999</v>
      </c>
      <c r="DO25" s="238">
        <v>45.991</v>
      </c>
      <c r="DP25" s="238">
        <v>452.81599999999997</v>
      </c>
      <c r="DQ25" s="238">
        <v>500136.27500000002</v>
      </c>
      <c r="DR25" s="239">
        <v>71989</v>
      </c>
      <c r="DS25" s="239">
        <v>8261</v>
      </c>
      <c r="DT25" s="239">
        <v>40939</v>
      </c>
      <c r="DU25" s="239">
        <v>12856</v>
      </c>
      <c r="DV25" s="239">
        <v>2195</v>
      </c>
      <c r="DW25" s="239">
        <v>8769</v>
      </c>
      <c r="DX25" s="239">
        <v>27367</v>
      </c>
      <c r="DY25" s="238">
        <v>248</v>
      </c>
      <c r="DZ25" s="239">
        <v>172624</v>
      </c>
      <c r="EA25" s="239">
        <v>2693368</v>
      </c>
      <c r="EB25" s="238">
        <v>1797</v>
      </c>
      <c r="EC25" s="238">
        <v>9436</v>
      </c>
      <c r="ED25" s="238">
        <v>1212</v>
      </c>
      <c r="EE25" s="238">
        <v>7784</v>
      </c>
      <c r="EF25" s="238">
        <v>2055</v>
      </c>
      <c r="EG25" s="238">
        <v>5205</v>
      </c>
      <c r="EH25" s="238">
        <v>2118</v>
      </c>
      <c r="EI25" s="238">
        <v>31031.08</v>
      </c>
      <c r="EJ25" s="238">
        <v>3179</v>
      </c>
      <c r="EK25" s="238">
        <v>240</v>
      </c>
      <c r="EL25" s="238">
        <v>227</v>
      </c>
      <c r="EM25" s="238">
        <v>11398</v>
      </c>
      <c r="EN25" s="239">
        <v>148610</v>
      </c>
      <c r="EO25" s="239">
        <v>44685</v>
      </c>
      <c r="EP25" s="239">
        <v>10134</v>
      </c>
      <c r="EQ25" s="239">
        <v>4194</v>
      </c>
      <c r="ER25" s="239">
        <v>6029</v>
      </c>
      <c r="ES25" s="239">
        <v>779</v>
      </c>
      <c r="ET25" s="239">
        <v>1515</v>
      </c>
      <c r="EU25" s="239">
        <v>21961</v>
      </c>
      <c r="EV25" s="239">
        <v>328935</v>
      </c>
      <c r="EW25" s="239">
        <v>88228</v>
      </c>
      <c r="EX25" s="239">
        <v>15297</v>
      </c>
      <c r="EY25" s="239">
        <v>14655</v>
      </c>
      <c r="EZ25" s="239">
        <v>16084</v>
      </c>
      <c r="FA25" s="239">
        <v>1901</v>
      </c>
      <c r="FB25" s="239">
        <v>5010</v>
      </c>
      <c r="FC25" s="239">
        <v>78147</v>
      </c>
      <c r="FD25" s="238">
        <v>2.2134109413902201</v>
      </c>
      <c r="FE25" s="238">
        <v>1.9744433255007301</v>
      </c>
      <c r="FF25" s="238">
        <v>1.50947306098283</v>
      </c>
      <c r="FG25" s="238">
        <v>3.4942775393419199</v>
      </c>
      <c r="FH25" s="238">
        <v>2.6677724332393402</v>
      </c>
      <c r="FI25" s="238">
        <v>2.4403080872913998</v>
      </c>
      <c r="FJ25" s="238">
        <v>3.3069306930693099</v>
      </c>
      <c r="FK25" s="238">
        <v>3.5584445152770798</v>
      </c>
      <c r="FL25" s="238">
        <v>28.58</v>
      </c>
      <c r="FM25" s="238">
        <v>42.41</v>
      </c>
      <c r="FN25" s="238">
        <v>48.12</v>
      </c>
      <c r="FO25" s="238">
        <v>10.16</v>
      </c>
      <c r="FP25" s="238">
        <v>19.510000000000002</v>
      </c>
      <c r="FQ25" s="238">
        <v>10.54</v>
      </c>
      <c r="FR25" s="238">
        <v>12.49</v>
      </c>
      <c r="FS25" s="238">
        <v>23.5</v>
      </c>
      <c r="FT25" s="238"/>
      <c r="FU25" s="238"/>
      <c r="FV25" s="238"/>
      <c r="FW25" s="238"/>
      <c r="FX25" s="238"/>
      <c r="FY25" s="238"/>
      <c r="FZ25" s="238"/>
      <c r="GA25" s="238">
        <v>149741.56200000001</v>
      </c>
      <c r="GB25" s="238">
        <v>5579.4260000000004</v>
      </c>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v>103.946543745749</v>
      </c>
      <c r="II25" s="238">
        <v>104.421060974158</v>
      </c>
      <c r="IJ25" s="238">
        <v>105.64009478648499</v>
      </c>
      <c r="IK25" s="238">
        <v>103.937759146926</v>
      </c>
      <c r="IL25" s="238">
        <v>102.773698104769</v>
      </c>
      <c r="IM25" s="238">
        <v>103.28969528256999</v>
      </c>
      <c r="IN25" s="238">
        <v>90.582693244189002</v>
      </c>
      <c r="IO25" s="238">
        <v>92.100520478099995</v>
      </c>
      <c r="IP25" s="219"/>
    </row>
    <row r="26" spans="1:250" ht="15.75" customHeight="1">
      <c r="A26" s="237">
        <v>40330</v>
      </c>
      <c r="B26" s="238">
        <v>476.7</v>
      </c>
      <c r="C26" s="238">
        <v>634.55999999999995</v>
      </c>
      <c r="D26" s="238">
        <v>377.77</v>
      </c>
      <c r="E26" s="238">
        <v>889.93</v>
      </c>
      <c r="F26" s="238">
        <v>1492</v>
      </c>
      <c r="G26" s="241">
        <v>944.95</v>
      </c>
      <c r="H26" s="238">
        <v>232</v>
      </c>
      <c r="I26" s="238">
        <v>1.42</v>
      </c>
      <c r="J26" s="239">
        <v>26226</v>
      </c>
      <c r="K26" s="239">
        <v>10154</v>
      </c>
      <c r="L26" s="239">
        <v>9891</v>
      </c>
      <c r="M26" s="239">
        <v>136709</v>
      </c>
      <c r="N26" s="239">
        <v>25018</v>
      </c>
      <c r="O26" s="239">
        <v>25031</v>
      </c>
      <c r="P26" s="239">
        <v>97887</v>
      </c>
      <c r="Q26" s="239">
        <v>9086</v>
      </c>
      <c r="R26" s="239">
        <v>14933</v>
      </c>
      <c r="S26" s="239">
        <v>9945</v>
      </c>
      <c r="T26" s="240">
        <v>123548</v>
      </c>
      <c r="U26" s="240">
        <v>552191</v>
      </c>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v>807</v>
      </c>
      <c r="CB26" s="238">
        <v>338</v>
      </c>
      <c r="CC26" s="238">
        <v>185</v>
      </c>
      <c r="CD26" s="238">
        <v>106544</v>
      </c>
      <c r="CE26" s="238">
        <v>802474</v>
      </c>
      <c r="CF26" s="238"/>
      <c r="CG26" s="238"/>
      <c r="CH26" s="238"/>
      <c r="CI26" s="238"/>
      <c r="CJ26" s="238"/>
      <c r="CK26" s="238"/>
      <c r="CL26" s="238"/>
      <c r="CM26" s="238"/>
      <c r="CN26" s="238"/>
      <c r="CO26" s="238"/>
      <c r="CP26" s="238"/>
      <c r="CQ26" s="238"/>
      <c r="CR26" s="240">
        <v>5642</v>
      </c>
      <c r="CS26" s="240">
        <v>55061</v>
      </c>
      <c r="CT26" s="240">
        <v>14805</v>
      </c>
      <c r="CU26" s="240">
        <v>123846</v>
      </c>
      <c r="CV26" s="238"/>
      <c r="CW26" s="238"/>
      <c r="CX26" s="238"/>
      <c r="CY26" s="238"/>
      <c r="CZ26" s="240">
        <v>118560.1</v>
      </c>
      <c r="DA26" s="240">
        <v>1122968.7</v>
      </c>
      <c r="DB26" s="240">
        <v>44772.3</v>
      </c>
      <c r="DC26" s="240">
        <v>481946.1</v>
      </c>
      <c r="DD26" s="238">
        <v>2276520</v>
      </c>
      <c r="DE26" s="240">
        <v>280548</v>
      </c>
      <c r="DF26" s="240">
        <v>0.31066926838012698</v>
      </c>
      <c r="DG26" s="240">
        <v>8.9950139965930695</v>
      </c>
      <c r="DH26" s="240">
        <v>10.1195256413998</v>
      </c>
      <c r="DI26" s="238">
        <v>142579.432</v>
      </c>
      <c r="DJ26" s="238">
        <v>45785.860999999997</v>
      </c>
      <c r="DK26" s="238">
        <v>136207.91699999999</v>
      </c>
      <c r="DL26" s="238">
        <v>174309.52299999999</v>
      </c>
      <c r="DM26" s="238">
        <v>11161.847</v>
      </c>
      <c r="DN26" s="238">
        <v>19019.89</v>
      </c>
      <c r="DO26" s="238">
        <v>68.718999999999994</v>
      </c>
      <c r="DP26" s="238">
        <v>144.642</v>
      </c>
      <c r="DQ26" s="238">
        <v>529277.83100000001</v>
      </c>
      <c r="DR26" s="239">
        <v>101217</v>
      </c>
      <c r="DS26" s="239">
        <v>10006</v>
      </c>
      <c r="DT26" s="239">
        <v>30464</v>
      </c>
      <c r="DU26" s="239">
        <v>38287</v>
      </c>
      <c r="DV26" s="239">
        <v>3084</v>
      </c>
      <c r="DW26" s="239">
        <v>11726</v>
      </c>
      <c r="DX26" s="239">
        <v>26726</v>
      </c>
      <c r="DY26" s="238">
        <v>328</v>
      </c>
      <c r="DZ26" s="239">
        <v>221838</v>
      </c>
      <c r="EA26" s="239">
        <v>2847778</v>
      </c>
      <c r="EB26" s="238">
        <v>1179</v>
      </c>
      <c r="EC26" s="238">
        <v>8316</v>
      </c>
      <c r="ED26" s="238">
        <v>1321</v>
      </c>
      <c r="EE26" s="238">
        <v>1906</v>
      </c>
      <c r="EF26" s="238">
        <v>1613</v>
      </c>
      <c r="EG26" s="238">
        <v>2761</v>
      </c>
      <c r="EH26" s="238">
        <v>1231</v>
      </c>
      <c r="EI26" s="238">
        <v>29219.759999999998</v>
      </c>
      <c r="EJ26" s="238">
        <v>2872</v>
      </c>
      <c r="EK26" s="238">
        <v>237</v>
      </c>
      <c r="EL26" s="238">
        <v>241</v>
      </c>
      <c r="EM26" s="238">
        <v>10800</v>
      </c>
      <c r="EN26" s="239">
        <v>128770</v>
      </c>
      <c r="EO26" s="239">
        <v>42709</v>
      </c>
      <c r="EP26" s="239">
        <v>10741</v>
      </c>
      <c r="EQ26" s="239">
        <v>1319</v>
      </c>
      <c r="ER26" s="239">
        <v>3420</v>
      </c>
      <c r="ES26" s="239">
        <v>218</v>
      </c>
      <c r="ET26" s="239">
        <v>917</v>
      </c>
      <c r="EU26" s="239">
        <v>14932</v>
      </c>
      <c r="EV26" s="239">
        <v>244244</v>
      </c>
      <c r="EW26" s="239">
        <v>76997</v>
      </c>
      <c r="EX26" s="239">
        <v>15784</v>
      </c>
      <c r="EY26" s="239">
        <v>4313</v>
      </c>
      <c r="EZ26" s="239">
        <v>8170</v>
      </c>
      <c r="FA26" s="239">
        <v>458</v>
      </c>
      <c r="FB26" s="239">
        <v>1618</v>
      </c>
      <c r="FC26" s="239">
        <v>46926</v>
      </c>
      <c r="FD26" s="238">
        <v>1.89674613652248</v>
      </c>
      <c r="FE26" s="238">
        <v>1.80282844365356</v>
      </c>
      <c r="FF26" s="238">
        <v>1.4695093566707</v>
      </c>
      <c r="FG26" s="238">
        <v>3.2699014404852198</v>
      </c>
      <c r="FH26" s="238">
        <v>2.3888888888888902</v>
      </c>
      <c r="FI26" s="238">
        <v>2.1009174311926602</v>
      </c>
      <c r="FJ26" s="238">
        <v>1.7644492911668499</v>
      </c>
      <c r="FK26" s="238">
        <v>3.14264666488079</v>
      </c>
      <c r="FL26" s="238">
        <v>23.63</v>
      </c>
      <c r="FM26" s="238">
        <v>38.229999999999997</v>
      </c>
      <c r="FN26" s="238">
        <v>46.35</v>
      </c>
      <c r="FO26" s="238">
        <v>4.21</v>
      </c>
      <c r="FP26" s="238">
        <v>9.43</v>
      </c>
      <c r="FQ26" s="238">
        <v>2.93</v>
      </c>
      <c r="FR26" s="238">
        <v>5.18</v>
      </c>
      <c r="FS26" s="238">
        <v>17.88</v>
      </c>
      <c r="FT26" s="238"/>
      <c r="FU26" s="238"/>
      <c r="FV26" s="238"/>
      <c r="FW26" s="238"/>
      <c r="FX26" s="238"/>
      <c r="FY26" s="238"/>
      <c r="FZ26" s="238"/>
      <c r="GA26" s="238">
        <v>156712.734</v>
      </c>
      <c r="GB26" s="238">
        <v>5840.2290000000003</v>
      </c>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c r="IF26" s="238"/>
      <c r="IG26" s="238"/>
      <c r="IH26" s="238">
        <v>107.85788335672</v>
      </c>
      <c r="II26" s="238">
        <v>106.951514117107</v>
      </c>
      <c r="IJ26" s="238">
        <v>115.60257086538</v>
      </c>
      <c r="IK26" s="238">
        <v>111.496695702805</v>
      </c>
      <c r="IL26" s="238">
        <v>104.03229549314</v>
      </c>
      <c r="IM26" s="238">
        <v>100.79635747382601</v>
      </c>
      <c r="IN26" s="238">
        <v>100.941209845213</v>
      </c>
      <c r="IO26" s="238">
        <v>98.999151752499998</v>
      </c>
      <c r="IP26" s="219"/>
    </row>
    <row r="27" spans="1:250" ht="15.75" customHeight="1">
      <c r="A27" s="237">
        <v>40360</v>
      </c>
      <c r="B27" s="238">
        <v>502.9</v>
      </c>
      <c r="C27" s="238">
        <v>638.59</v>
      </c>
      <c r="D27" s="238">
        <v>379.31</v>
      </c>
      <c r="E27" s="238">
        <v>972.35</v>
      </c>
      <c r="F27" s="238">
        <v>1495</v>
      </c>
      <c r="G27" s="241">
        <v>949.52</v>
      </c>
      <c r="H27" s="238">
        <v>260</v>
      </c>
      <c r="I27" s="238">
        <v>1.365</v>
      </c>
      <c r="J27" s="239">
        <v>36857</v>
      </c>
      <c r="K27" s="239">
        <v>17335</v>
      </c>
      <c r="L27" s="239">
        <v>1709</v>
      </c>
      <c r="M27" s="239">
        <v>187495</v>
      </c>
      <c r="N27" s="239">
        <v>44004</v>
      </c>
      <c r="O27" s="239">
        <v>4649</v>
      </c>
      <c r="P27" s="239">
        <v>137616</v>
      </c>
      <c r="Q27" s="239">
        <v>16993</v>
      </c>
      <c r="R27" s="239">
        <v>2879</v>
      </c>
      <c r="S27" s="239">
        <v>10538</v>
      </c>
      <c r="T27" s="240">
        <v>124159</v>
      </c>
      <c r="U27" s="240">
        <v>574332</v>
      </c>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v>842</v>
      </c>
      <c r="CB27" s="238">
        <v>357</v>
      </c>
      <c r="CC27" s="238">
        <v>197</v>
      </c>
      <c r="CD27" s="238">
        <v>106863</v>
      </c>
      <c r="CE27" s="238">
        <v>835247</v>
      </c>
      <c r="CF27" s="238"/>
      <c r="CG27" s="238"/>
      <c r="CH27" s="238"/>
      <c r="CI27" s="238"/>
      <c r="CJ27" s="238"/>
      <c r="CK27" s="238"/>
      <c r="CL27" s="238"/>
      <c r="CM27" s="238"/>
      <c r="CN27" s="238"/>
      <c r="CO27" s="238"/>
      <c r="CP27" s="238"/>
      <c r="CQ27" s="238"/>
      <c r="CR27" s="240">
        <v>5879</v>
      </c>
      <c r="CS27" s="240">
        <v>57693</v>
      </c>
      <c r="CT27" s="240">
        <v>15197</v>
      </c>
      <c r="CU27" s="240">
        <v>128955</v>
      </c>
      <c r="CV27" s="238"/>
      <c r="CW27" s="238"/>
      <c r="CX27" s="238"/>
      <c r="CY27" s="238"/>
      <c r="CZ27" s="240">
        <v>119331.5</v>
      </c>
      <c r="DA27" s="240">
        <v>1161649.3</v>
      </c>
      <c r="DB27" s="240">
        <v>49091.8</v>
      </c>
      <c r="DC27" s="240">
        <v>519525.4</v>
      </c>
      <c r="DD27" s="238">
        <v>2308446</v>
      </c>
      <c r="DE27" s="240">
        <v>645147</v>
      </c>
      <c r="DF27" s="240">
        <v>0.34584518726212199</v>
      </c>
      <c r="DG27" s="240">
        <v>9.1571811093119795</v>
      </c>
      <c r="DH27" s="240">
        <v>10.2694580640848</v>
      </c>
      <c r="DI27" s="238">
        <v>159476.245</v>
      </c>
      <c r="DJ27" s="238">
        <v>44832.866999999998</v>
      </c>
      <c r="DK27" s="238">
        <v>139445.239</v>
      </c>
      <c r="DL27" s="238">
        <v>187297.25099999999</v>
      </c>
      <c r="DM27" s="238">
        <v>12333.871999999999</v>
      </c>
      <c r="DN27" s="238">
        <v>16830.63</v>
      </c>
      <c r="DO27" s="238">
        <v>68.766000000000005</v>
      </c>
      <c r="DP27" s="238">
        <v>549.07299999999998</v>
      </c>
      <c r="DQ27" s="238">
        <v>560833.94299999997</v>
      </c>
      <c r="DR27" s="239">
        <v>119922</v>
      </c>
      <c r="DS27" s="239">
        <v>11732</v>
      </c>
      <c r="DT27" s="239">
        <v>29200</v>
      </c>
      <c r="DU27" s="239">
        <v>37228</v>
      </c>
      <c r="DV27" s="239">
        <v>3609</v>
      </c>
      <c r="DW27" s="239">
        <v>14095</v>
      </c>
      <c r="DX27" s="239">
        <v>28832</v>
      </c>
      <c r="DY27" s="238">
        <v>330</v>
      </c>
      <c r="DZ27" s="239">
        <v>244948</v>
      </c>
      <c r="EA27" s="239">
        <v>3094746</v>
      </c>
      <c r="EB27" s="238">
        <v>1353</v>
      </c>
      <c r="EC27" s="238">
        <v>7912</v>
      </c>
      <c r="ED27" s="238">
        <v>1344</v>
      </c>
      <c r="EE27" s="238">
        <v>1378</v>
      </c>
      <c r="EF27" s="238">
        <v>1221</v>
      </c>
      <c r="EG27" s="238">
        <v>2242</v>
      </c>
      <c r="EH27" s="238">
        <v>987</v>
      </c>
      <c r="EI27" s="238">
        <v>29292.639999999999</v>
      </c>
      <c r="EJ27" s="238">
        <v>3298</v>
      </c>
      <c r="EK27" s="238">
        <v>242</v>
      </c>
      <c r="EL27" s="238">
        <v>250</v>
      </c>
      <c r="EM27" s="238">
        <v>12093</v>
      </c>
      <c r="EN27" s="239">
        <v>218235</v>
      </c>
      <c r="EO27" s="239">
        <v>62015</v>
      </c>
      <c r="EP27" s="239">
        <v>15527</v>
      </c>
      <c r="EQ27" s="239">
        <v>5392</v>
      </c>
      <c r="ER27" s="239">
        <v>11700</v>
      </c>
      <c r="ES27" s="239">
        <v>424</v>
      </c>
      <c r="ET27" s="239">
        <v>2298</v>
      </c>
      <c r="EU27" s="239">
        <v>27311</v>
      </c>
      <c r="EV27" s="239">
        <v>501152</v>
      </c>
      <c r="EW27" s="239">
        <v>112225</v>
      </c>
      <c r="EX27" s="239">
        <v>22171</v>
      </c>
      <c r="EY27" s="239">
        <v>21408</v>
      </c>
      <c r="EZ27" s="239">
        <v>36291</v>
      </c>
      <c r="FA27" s="239">
        <v>796</v>
      </c>
      <c r="FB27" s="239">
        <v>5964</v>
      </c>
      <c r="FC27" s="239">
        <v>109022</v>
      </c>
      <c r="FD27" s="238">
        <v>2.2963869223543401</v>
      </c>
      <c r="FE27" s="238">
        <v>1.80964282834798</v>
      </c>
      <c r="FF27" s="238">
        <v>1.4278997874669901</v>
      </c>
      <c r="FG27" s="238">
        <v>3.9703264094955499</v>
      </c>
      <c r="FH27" s="238">
        <v>3.10179487179487</v>
      </c>
      <c r="FI27" s="238">
        <v>1.8773584905660401</v>
      </c>
      <c r="FJ27" s="238">
        <v>2.5953002610966101</v>
      </c>
      <c r="FK27" s="238">
        <v>3.9918714071253301</v>
      </c>
      <c r="FL27" s="238">
        <v>36.83</v>
      </c>
      <c r="FM27" s="238">
        <v>52.65</v>
      </c>
      <c r="FN27" s="238">
        <v>58.46</v>
      </c>
      <c r="FO27" s="238">
        <v>14.04</v>
      </c>
      <c r="FP27" s="238">
        <v>32.06</v>
      </c>
      <c r="FQ27" s="238">
        <v>4.8499999999999996</v>
      </c>
      <c r="FR27" s="238">
        <v>13.92</v>
      </c>
      <c r="FS27" s="238">
        <v>27.98</v>
      </c>
      <c r="FT27" s="238"/>
      <c r="FU27" s="238"/>
      <c r="FV27" s="238"/>
      <c r="FW27" s="238"/>
      <c r="FX27" s="238"/>
      <c r="FY27" s="238"/>
      <c r="FZ27" s="238"/>
      <c r="GA27" s="238">
        <v>147428.511</v>
      </c>
      <c r="GB27" s="238">
        <v>5494.23</v>
      </c>
      <c r="GC27" s="238"/>
      <c r="GD27" s="238"/>
      <c r="GE27" s="238"/>
      <c r="GF27" s="238"/>
      <c r="GG27" s="238"/>
      <c r="GH27" s="238"/>
      <c r="GI27" s="238"/>
      <c r="GJ27" s="238"/>
      <c r="GK27" s="238"/>
      <c r="GL27" s="238"/>
      <c r="GM27" s="238"/>
      <c r="GN27" s="238"/>
      <c r="GO27" s="238"/>
      <c r="GP27" s="238"/>
      <c r="GQ27" s="238"/>
      <c r="GR27" s="238"/>
      <c r="GS27" s="238"/>
      <c r="GT27" s="238"/>
      <c r="GU27" s="238"/>
      <c r="GV27" s="238"/>
      <c r="GW27" s="238"/>
      <c r="GX27" s="238"/>
      <c r="GY27" s="238"/>
      <c r="GZ27" s="238"/>
      <c r="HA27" s="238"/>
      <c r="HB27" s="238"/>
      <c r="HC27" s="238"/>
      <c r="HD27" s="238"/>
      <c r="HE27" s="238"/>
      <c r="HF27" s="238"/>
      <c r="HG27" s="238"/>
      <c r="HH27" s="238"/>
      <c r="HI27" s="238"/>
      <c r="HJ27" s="238"/>
      <c r="HK27" s="238"/>
      <c r="HL27" s="238"/>
      <c r="HM27" s="238"/>
      <c r="HN27" s="238"/>
      <c r="HO27" s="238"/>
      <c r="HP27" s="238"/>
      <c r="HQ27" s="238"/>
      <c r="HR27" s="238"/>
      <c r="HS27" s="238"/>
      <c r="HT27" s="238"/>
      <c r="HU27" s="238"/>
      <c r="HV27" s="238"/>
      <c r="HW27" s="238"/>
      <c r="HX27" s="238"/>
      <c r="HY27" s="238"/>
      <c r="HZ27" s="238"/>
      <c r="IA27" s="238"/>
      <c r="IB27" s="238"/>
      <c r="IC27" s="238"/>
      <c r="ID27" s="238"/>
      <c r="IE27" s="238"/>
      <c r="IF27" s="238"/>
      <c r="IG27" s="238"/>
      <c r="IH27" s="238">
        <v>108.637809763896</v>
      </c>
      <c r="II27" s="238">
        <v>107.137736242881</v>
      </c>
      <c r="IJ27" s="238">
        <v>109.69925435782299</v>
      </c>
      <c r="IK27" s="238">
        <v>108.53537743030699</v>
      </c>
      <c r="IL27" s="238">
        <v>104.666802116931</v>
      </c>
      <c r="IM27" s="238">
        <v>100.886087802435</v>
      </c>
      <c r="IN27" s="238">
        <v>108.26768406151101</v>
      </c>
      <c r="IO27" s="238">
        <v>102.50648721500001</v>
      </c>
      <c r="IP27" s="219"/>
    </row>
    <row r="28" spans="1:250" ht="15.75" customHeight="1">
      <c r="A28" s="237">
        <v>40391</v>
      </c>
      <c r="B28" s="238">
        <v>537.79</v>
      </c>
      <c r="C28" s="238">
        <v>747.9</v>
      </c>
      <c r="D28" s="238">
        <v>463.22</v>
      </c>
      <c r="E28" s="238">
        <v>1037.06</v>
      </c>
      <c r="F28" s="238">
        <v>1498</v>
      </c>
      <c r="G28" s="241">
        <v>1059.28</v>
      </c>
      <c r="H28" s="238">
        <v>271</v>
      </c>
      <c r="I28" s="238">
        <v>1.3149999999999999</v>
      </c>
      <c r="J28" s="239">
        <v>30998</v>
      </c>
      <c r="K28" s="239">
        <v>18533</v>
      </c>
      <c r="L28" s="239">
        <v>6462</v>
      </c>
      <c r="M28" s="239">
        <v>158577</v>
      </c>
      <c r="N28" s="239">
        <v>45281</v>
      </c>
      <c r="O28" s="239">
        <v>16543</v>
      </c>
      <c r="P28" s="239">
        <v>110925</v>
      </c>
      <c r="Q28" s="239">
        <v>18868</v>
      </c>
      <c r="R28" s="239">
        <v>10011</v>
      </c>
      <c r="S28" s="239">
        <v>9923</v>
      </c>
      <c r="T28" s="240">
        <v>123607</v>
      </c>
      <c r="U28" s="240">
        <v>572702</v>
      </c>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v>876</v>
      </c>
      <c r="CB28" s="238">
        <v>377</v>
      </c>
      <c r="CC28" s="238">
        <v>208</v>
      </c>
      <c r="CD28" s="238">
        <v>112067</v>
      </c>
      <c r="CE28" s="238">
        <v>901284</v>
      </c>
      <c r="CF28" s="238"/>
      <c r="CG28" s="238"/>
      <c r="CH28" s="238"/>
      <c r="CI28" s="238"/>
      <c r="CJ28" s="238"/>
      <c r="CK28" s="238"/>
      <c r="CL28" s="238"/>
      <c r="CM28" s="238"/>
      <c r="CN28" s="238"/>
      <c r="CO28" s="238"/>
      <c r="CP28" s="238"/>
      <c r="CQ28" s="238"/>
      <c r="CR28" s="240">
        <v>6004</v>
      </c>
      <c r="CS28" s="240">
        <v>57623</v>
      </c>
      <c r="CT28" s="240">
        <v>16404</v>
      </c>
      <c r="CU28" s="240">
        <v>135798</v>
      </c>
      <c r="CV28" s="238"/>
      <c r="CW28" s="238"/>
      <c r="CX28" s="238"/>
      <c r="CY28" s="238"/>
      <c r="CZ28" s="240">
        <v>117329.1</v>
      </c>
      <c r="DA28" s="240">
        <v>1152065.3999999999</v>
      </c>
      <c r="DB28" s="240">
        <v>49745.8</v>
      </c>
      <c r="DC28" s="240">
        <v>521343.6</v>
      </c>
      <c r="DD28" s="238">
        <v>2407243</v>
      </c>
      <c r="DE28" s="240">
        <v>305991</v>
      </c>
      <c r="DF28" s="240">
        <v>0.32744681709607598</v>
      </c>
      <c r="DG28" s="240">
        <v>9.2487402751059005</v>
      </c>
      <c r="DH28" s="240">
        <v>10.4442644822342</v>
      </c>
      <c r="DI28" s="238">
        <v>172566.42</v>
      </c>
      <c r="DJ28" s="238">
        <v>50189.271999999997</v>
      </c>
      <c r="DK28" s="238">
        <v>140481.19200000001</v>
      </c>
      <c r="DL28" s="238">
        <v>179944.01699999999</v>
      </c>
      <c r="DM28" s="238">
        <v>12145.493</v>
      </c>
      <c r="DN28" s="238">
        <v>18054.388999999999</v>
      </c>
      <c r="DO28" s="238">
        <v>72.796999999999997</v>
      </c>
      <c r="DP28" s="238">
        <v>163.23699999999999</v>
      </c>
      <c r="DQ28" s="238">
        <v>573616.81700000004</v>
      </c>
      <c r="DR28" s="239">
        <v>97323</v>
      </c>
      <c r="DS28" s="239">
        <v>10378</v>
      </c>
      <c r="DT28" s="239">
        <v>36352</v>
      </c>
      <c r="DU28" s="239">
        <v>41954</v>
      </c>
      <c r="DV28" s="239">
        <v>3251</v>
      </c>
      <c r="DW28" s="239">
        <v>11620</v>
      </c>
      <c r="DX28" s="239">
        <v>28414</v>
      </c>
      <c r="DY28" s="238">
        <v>306</v>
      </c>
      <c r="DZ28" s="239">
        <v>229598</v>
      </c>
      <c r="EA28" s="239">
        <v>3100767</v>
      </c>
      <c r="EB28" s="238">
        <v>1812</v>
      </c>
      <c r="EC28" s="238">
        <v>9851</v>
      </c>
      <c r="ED28" s="238">
        <v>1258</v>
      </c>
      <c r="EE28" s="238">
        <v>4003</v>
      </c>
      <c r="EF28" s="238">
        <v>1596</v>
      </c>
      <c r="EG28" s="238">
        <v>3896</v>
      </c>
      <c r="EH28" s="238">
        <v>1651</v>
      </c>
      <c r="EI28" s="238">
        <v>30968.84</v>
      </c>
      <c r="EJ28" s="238">
        <v>3217</v>
      </c>
      <c r="EK28" s="238">
        <v>253</v>
      </c>
      <c r="EL28" s="238">
        <v>250</v>
      </c>
      <c r="EM28" s="238">
        <v>11820</v>
      </c>
      <c r="EN28" s="239">
        <v>164597</v>
      </c>
      <c r="EO28" s="239">
        <v>51572</v>
      </c>
      <c r="EP28" s="239">
        <v>12803</v>
      </c>
      <c r="EQ28" s="239">
        <v>2648</v>
      </c>
      <c r="ER28" s="239">
        <v>6268</v>
      </c>
      <c r="ES28" s="239">
        <v>432</v>
      </c>
      <c r="ET28" s="239">
        <v>994</v>
      </c>
      <c r="EU28" s="239">
        <v>21946</v>
      </c>
      <c r="EV28" s="239">
        <v>340548</v>
      </c>
      <c r="EW28" s="239">
        <v>94409</v>
      </c>
      <c r="EX28" s="239">
        <v>18641</v>
      </c>
      <c r="EY28" s="239">
        <v>8527</v>
      </c>
      <c r="EZ28" s="239">
        <v>16096</v>
      </c>
      <c r="FA28" s="239">
        <v>812</v>
      </c>
      <c r="FB28" s="239">
        <v>2188</v>
      </c>
      <c r="FC28" s="239">
        <v>84777</v>
      </c>
      <c r="FD28" s="238">
        <v>2.0689806011045202</v>
      </c>
      <c r="FE28" s="238">
        <v>1.83062514542775</v>
      </c>
      <c r="FF28" s="238">
        <v>1.4559868780754499</v>
      </c>
      <c r="FG28" s="238">
        <v>3.22016616314199</v>
      </c>
      <c r="FH28" s="238">
        <v>2.5679642629227799</v>
      </c>
      <c r="FI28" s="238">
        <v>1.87962962962963</v>
      </c>
      <c r="FJ28" s="238">
        <v>2.2012072434607601</v>
      </c>
      <c r="FK28" s="238">
        <v>3.8629818645766898</v>
      </c>
      <c r="FL28" s="238">
        <v>28.18</v>
      </c>
      <c r="FM28" s="238">
        <v>44.92</v>
      </c>
      <c r="FN28" s="238">
        <v>48.45</v>
      </c>
      <c r="FO28" s="238">
        <v>6.52</v>
      </c>
      <c r="FP28" s="238">
        <v>16.829999999999998</v>
      </c>
      <c r="FQ28" s="238">
        <v>5.42</v>
      </c>
      <c r="FR28" s="238">
        <v>5.34</v>
      </c>
      <c r="FS28" s="238">
        <v>24.98</v>
      </c>
      <c r="FT28" s="238"/>
      <c r="FU28" s="238"/>
      <c r="FV28" s="238"/>
      <c r="FW28" s="238"/>
      <c r="FX28" s="238"/>
      <c r="FY28" s="238"/>
      <c r="FZ28" s="238"/>
      <c r="GA28" s="238">
        <v>142647.644</v>
      </c>
      <c r="GB28" s="238">
        <v>5316.0609999999997</v>
      </c>
      <c r="GC28" s="238"/>
      <c r="GD28" s="238"/>
      <c r="GE28" s="238"/>
      <c r="GF28" s="238"/>
      <c r="GG28" s="238"/>
      <c r="GH28" s="238"/>
      <c r="GI28" s="238"/>
      <c r="GJ28" s="238"/>
      <c r="GK28" s="238"/>
      <c r="GL28" s="238"/>
      <c r="GM28" s="238"/>
      <c r="GN28" s="238"/>
      <c r="GO28" s="238"/>
      <c r="GP28" s="238"/>
      <c r="GQ28" s="238"/>
      <c r="GR28" s="238"/>
      <c r="GS28" s="238"/>
      <c r="GT28" s="238"/>
      <c r="GU28" s="238"/>
      <c r="GV28" s="238"/>
      <c r="GW28" s="238"/>
      <c r="GX28" s="238"/>
      <c r="GY28" s="238"/>
      <c r="GZ28" s="238"/>
      <c r="HA28" s="238"/>
      <c r="HB28" s="238"/>
      <c r="HC28" s="238"/>
      <c r="HD28" s="238"/>
      <c r="HE28" s="238"/>
      <c r="HF28" s="238"/>
      <c r="HG28" s="238"/>
      <c r="HH28" s="238"/>
      <c r="HI28" s="238"/>
      <c r="HJ28" s="238"/>
      <c r="HK28" s="238"/>
      <c r="HL28" s="238"/>
      <c r="HM28" s="238"/>
      <c r="HN28" s="238"/>
      <c r="HO28" s="238"/>
      <c r="HP28" s="238"/>
      <c r="HQ28" s="238"/>
      <c r="HR28" s="238"/>
      <c r="HS28" s="238"/>
      <c r="HT28" s="238"/>
      <c r="HU28" s="238"/>
      <c r="HV28" s="238"/>
      <c r="HW28" s="238"/>
      <c r="HX28" s="238"/>
      <c r="HY28" s="238"/>
      <c r="HZ28" s="238"/>
      <c r="IA28" s="238"/>
      <c r="IB28" s="238"/>
      <c r="IC28" s="238"/>
      <c r="ID28" s="238"/>
      <c r="IE28" s="238"/>
      <c r="IF28" s="238"/>
      <c r="IG28" s="238"/>
      <c r="IH28" s="238">
        <v>112.002055919597</v>
      </c>
      <c r="II28" s="238">
        <v>108.62449698733801</v>
      </c>
      <c r="IJ28" s="238">
        <v>120.51167608707701</v>
      </c>
      <c r="IK28" s="238">
        <v>110.250446558097</v>
      </c>
      <c r="IL28" s="238">
        <v>103.792252449624</v>
      </c>
      <c r="IM28" s="238">
        <v>102.54016212297</v>
      </c>
      <c r="IN28" s="238">
        <v>110.130436692213</v>
      </c>
      <c r="IO28" s="238">
        <v>103.27144506969999</v>
      </c>
      <c r="IP28" s="219"/>
    </row>
    <row r="29" spans="1:250" ht="15.75" customHeight="1">
      <c r="A29" s="237">
        <v>40422</v>
      </c>
      <c r="B29" s="238">
        <v>565</v>
      </c>
      <c r="C29" s="238">
        <v>823.62</v>
      </c>
      <c r="D29" s="238">
        <v>511.53</v>
      </c>
      <c r="E29" s="238">
        <v>1069.8900000000001</v>
      </c>
      <c r="F29" s="238">
        <v>1523</v>
      </c>
      <c r="G29" s="241">
        <v>1092.72</v>
      </c>
      <c r="H29" s="238">
        <v>274</v>
      </c>
      <c r="I29" s="238">
        <v>1.3180000000000001</v>
      </c>
      <c r="J29" s="239">
        <v>30827</v>
      </c>
      <c r="K29" s="239">
        <v>10442</v>
      </c>
      <c r="L29" s="239">
        <v>2141</v>
      </c>
      <c r="M29" s="239">
        <v>171802</v>
      </c>
      <c r="N29" s="239">
        <v>26824</v>
      </c>
      <c r="O29" s="239">
        <v>5862</v>
      </c>
      <c r="P29" s="239">
        <v>125250</v>
      </c>
      <c r="Q29" s="239">
        <v>11267</v>
      </c>
      <c r="R29" s="239">
        <v>3565</v>
      </c>
      <c r="S29" s="239">
        <v>8542</v>
      </c>
      <c r="T29" s="240">
        <v>118524</v>
      </c>
      <c r="U29" s="240">
        <v>572312</v>
      </c>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v>898</v>
      </c>
      <c r="CB29" s="238">
        <v>392</v>
      </c>
      <c r="CC29" s="238">
        <v>225</v>
      </c>
      <c r="CD29" s="238">
        <v>116877</v>
      </c>
      <c r="CE29" s="238">
        <v>911514</v>
      </c>
      <c r="CF29" s="238"/>
      <c r="CG29" s="238"/>
      <c r="CH29" s="238"/>
      <c r="CI29" s="238"/>
      <c r="CJ29" s="238"/>
      <c r="CK29" s="238"/>
      <c r="CL29" s="238"/>
      <c r="CM29" s="238"/>
      <c r="CN29" s="238"/>
      <c r="CO29" s="238"/>
      <c r="CP29" s="238"/>
      <c r="CQ29" s="238"/>
      <c r="CR29" s="240">
        <v>6331</v>
      </c>
      <c r="CS29" s="240">
        <v>64235</v>
      </c>
      <c r="CT29" s="240">
        <v>16944</v>
      </c>
      <c r="CU29" s="240">
        <v>145247</v>
      </c>
      <c r="CV29" s="238"/>
      <c r="CW29" s="238"/>
      <c r="CX29" s="238"/>
      <c r="CY29" s="238"/>
      <c r="CZ29" s="240">
        <v>113657.8</v>
      </c>
      <c r="DA29" s="240">
        <v>1122880.5</v>
      </c>
      <c r="DB29" s="240">
        <v>45385.4</v>
      </c>
      <c r="DC29" s="240">
        <v>497495.3</v>
      </c>
      <c r="DD29" s="238">
        <v>2290290</v>
      </c>
      <c r="DE29" s="240">
        <v>229047</v>
      </c>
      <c r="DF29" s="240">
        <v>0.30748114868135801</v>
      </c>
      <c r="DG29" s="240">
        <v>9.2652716809522904</v>
      </c>
      <c r="DH29" s="240">
        <v>10.523496048460199</v>
      </c>
      <c r="DI29" s="238">
        <v>153419.024</v>
      </c>
      <c r="DJ29" s="238">
        <v>44546.574000000001</v>
      </c>
      <c r="DK29" s="238">
        <v>137073.11499999999</v>
      </c>
      <c r="DL29" s="238">
        <v>166591.136</v>
      </c>
      <c r="DM29" s="238">
        <v>11422.924000000001</v>
      </c>
      <c r="DN29" s="238">
        <v>16352.811</v>
      </c>
      <c r="DO29" s="238">
        <v>81.28</v>
      </c>
      <c r="DP29" s="238">
        <v>528.36599999999999</v>
      </c>
      <c r="DQ29" s="238">
        <v>530015.23</v>
      </c>
      <c r="DR29" s="239">
        <v>52550</v>
      </c>
      <c r="DS29" s="239">
        <v>6851</v>
      </c>
      <c r="DT29" s="239">
        <v>41791</v>
      </c>
      <c r="DU29" s="239">
        <v>41748</v>
      </c>
      <c r="DV29" s="239">
        <v>1741</v>
      </c>
      <c r="DW29" s="239">
        <v>6423</v>
      </c>
      <c r="DX29" s="239">
        <v>27716</v>
      </c>
      <c r="DY29" s="238">
        <v>293</v>
      </c>
      <c r="DZ29" s="239">
        <v>179113</v>
      </c>
      <c r="EA29" s="239">
        <v>2703992</v>
      </c>
      <c r="EB29" s="238">
        <v>2151</v>
      </c>
      <c r="EC29" s="238">
        <v>11382</v>
      </c>
      <c r="ED29" s="238">
        <v>1148</v>
      </c>
      <c r="EE29" s="238">
        <v>7306</v>
      </c>
      <c r="EF29" s="238">
        <v>1838</v>
      </c>
      <c r="EG29" s="238">
        <v>5291</v>
      </c>
      <c r="EH29" s="238">
        <v>1939</v>
      </c>
      <c r="EI29" s="238">
        <v>32129.88</v>
      </c>
      <c r="EJ29" s="238">
        <v>3137</v>
      </c>
      <c r="EK29" s="238">
        <v>260</v>
      </c>
      <c r="EL29" s="238">
        <v>251</v>
      </c>
      <c r="EM29" s="238">
        <v>11603</v>
      </c>
      <c r="EN29" s="239">
        <v>162194</v>
      </c>
      <c r="EO29" s="239">
        <v>52584</v>
      </c>
      <c r="EP29" s="239">
        <v>12893</v>
      </c>
      <c r="EQ29" s="239">
        <v>2131</v>
      </c>
      <c r="ER29" s="239">
        <v>4326</v>
      </c>
      <c r="ES29" s="239">
        <v>504</v>
      </c>
      <c r="ET29" s="239">
        <v>1636</v>
      </c>
      <c r="EU29" s="239">
        <v>25411</v>
      </c>
      <c r="EV29" s="239">
        <v>330205</v>
      </c>
      <c r="EW29" s="239">
        <v>96632</v>
      </c>
      <c r="EX29" s="239">
        <v>19063</v>
      </c>
      <c r="EY29" s="239">
        <v>7056</v>
      </c>
      <c r="EZ29" s="239">
        <v>10899</v>
      </c>
      <c r="FA29" s="239">
        <v>1004</v>
      </c>
      <c r="FB29" s="239">
        <v>3638</v>
      </c>
      <c r="FC29" s="239">
        <v>89880</v>
      </c>
      <c r="FD29" s="238">
        <v>2.03586445861129</v>
      </c>
      <c r="FE29" s="238">
        <v>1.8376692530047201</v>
      </c>
      <c r="FF29" s="238">
        <v>1.47855425424649</v>
      </c>
      <c r="FG29" s="238">
        <v>3.3111215391834801</v>
      </c>
      <c r="FH29" s="238">
        <v>2.5194174757281602</v>
      </c>
      <c r="FI29" s="238">
        <v>1.9920634920634901</v>
      </c>
      <c r="FJ29" s="238">
        <v>2.22371638141809</v>
      </c>
      <c r="FK29" s="238">
        <v>3.53705088347566</v>
      </c>
      <c r="FL29" s="238">
        <v>28.4</v>
      </c>
      <c r="FM29" s="238">
        <v>48.24</v>
      </c>
      <c r="FN29" s="238">
        <v>54.51</v>
      </c>
      <c r="FO29" s="238">
        <v>5.24</v>
      </c>
      <c r="FP29" s="238">
        <v>12.47</v>
      </c>
      <c r="FQ29" s="238">
        <v>7.51</v>
      </c>
      <c r="FR29" s="238">
        <v>9.1199999999999992</v>
      </c>
      <c r="FS29" s="238">
        <v>25.74</v>
      </c>
      <c r="FT29" s="238"/>
      <c r="FU29" s="238"/>
      <c r="FV29" s="238"/>
      <c r="FW29" s="238"/>
      <c r="FX29" s="238"/>
      <c r="FY29" s="238"/>
      <c r="FZ29" s="238"/>
      <c r="GA29" s="238">
        <v>150204.79999999999</v>
      </c>
      <c r="GB29" s="238">
        <v>5597.6959999999999</v>
      </c>
      <c r="GC29" s="238"/>
      <c r="GD29" s="238"/>
      <c r="GE29" s="238"/>
      <c r="GF29" s="238"/>
      <c r="GG29" s="238"/>
      <c r="GH29" s="238"/>
      <c r="GI29" s="238"/>
      <c r="GJ29" s="238"/>
      <c r="GK29" s="238"/>
      <c r="GL29" s="238"/>
      <c r="GM29" s="238"/>
      <c r="GN29" s="238"/>
      <c r="GO29" s="238"/>
      <c r="GP29" s="238"/>
      <c r="GQ29" s="238"/>
      <c r="GR29" s="238"/>
      <c r="GS29" s="238"/>
      <c r="GT29" s="238"/>
      <c r="GU29" s="238"/>
      <c r="GV29" s="238"/>
      <c r="GW29" s="238"/>
      <c r="GX29" s="238"/>
      <c r="GY29" s="238"/>
      <c r="GZ29" s="238"/>
      <c r="HA29" s="238"/>
      <c r="HB29" s="238"/>
      <c r="HC29" s="238"/>
      <c r="HD29" s="238"/>
      <c r="HE29" s="238"/>
      <c r="HF29" s="238"/>
      <c r="HG29" s="238"/>
      <c r="HH29" s="238"/>
      <c r="HI29" s="238"/>
      <c r="HJ29" s="238"/>
      <c r="HK29" s="238"/>
      <c r="HL29" s="238"/>
      <c r="HM29" s="238"/>
      <c r="HN29" s="238"/>
      <c r="HO29" s="238"/>
      <c r="HP29" s="238"/>
      <c r="HQ29" s="238"/>
      <c r="HR29" s="238"/>
      <c r="HS29" s="238"/>
      <c r="HT29" s="238"/>
      <c r="HU29" s="238"/>
      <c r="HV29" s="238"/>
      <c r="HW29" s="238"/>
      <c r="HX29" s="238"/>
      <c r="HY29" s="238"/>
      <c r="HZ29" s="238"/>
      <c r="IA29" s="238"/>
      <c r="IB29" s="238"/>
      <c r="IC29" s="238"/>
      <c r="ID29" s="238"/>
      <c r="IE29" s="238"/>
      <c r="IF29" s="238"/>
      <c r="IG29" s="238"/>
      <c r="IH29" s="238">
        <v>110.91479412525</v>
      </c>
      <c r="II29" s="238">
        <v>109.554734813576</v>
      </c>
      <c r="IJ29" s="238">
        <v>115.85114141560901</v>
      </c>
      <c r="IK29" s="238">
        <v>110.81949254872499</v>
      </c>
      <c r="IL29" s="238">
        <v>100.66711655727801</v>
      </c>
      <c r="IM29" s="238">
        <v>103.78299767095</v>
      </c>
      <c r="IN29" s="238">
        <v>103.229374755525</v>
      </c>
      <c r="IO29" s="238">
        <v>103.5548520494</v>
      </c>
      <c r="IP29" s="219"/>
    </row>
    <row r="30" spans="1:250" ht="15.75" customHeight="1">
      <c r="A30" s="237">
        <v>40452</v>
      </c>
      <c r="B30" s="238">
        <v>585.71</v>
      </c>
      <c r="C30" s="238">
        <v>841.21</v>
      </c>
      <c r="D30" s="238">
        <v>532.69000000000005</v>
      </c>
      <c r="E30" s="238">
        <v>1162.57</v>
      </c>
      <c r="F30" s="238">
        <v>1562</v>
      </c>
      <c r="G30" s="241">
        <v>1233.52</v>
      </c>
      <c r="H30" s="238">
        <v>285</v>
      </c>
      <c r="I30" s="238">
        <v>1.3240000000000001</v>
      </c>
      <c r="J30" s="239">
        <v>32946</v>
      </c>
      <c r="K30" s="239">
        <v>3879</v>
      </c>
      <c r="L30" s="239">
        <v>5689</v>
      </c>
      <c r="M30" s="239">
        <v>171446</v>
      </c>
      <c r="N30" s="239">
        <v>10181</v>
      </c>
      <c r="O30" s="239">
        <v>14346</v>
      </c>
      <c r="P30" s="239">
        <v>126205</v>
      </c>
      <c r="Q30" s="239">
        <v>4177</v>
      </c>
      <c r="R30" s="239">
        <v>8497</v>
      </c>
      <c r="S30" s="239">
        <v>8168</v>
      </c>
      <c r="T30" s="240">
        <v>114889</v>
      </c>
      <c r="U30" s="240">
        <v>536817</v>
      </c>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v>921</v>
      </c>
      <c r="CB30" s="238">
        <v>410</v>
      </c>
      <c r="CC30" s="238">
        <v>234</v>
      </c>
      <c r="CD30" s="238">
        <v>116080</v>
      </c>
      <c r="CE30" s="238">
        <v>934872</v>
      </c>
      <c r="CF30" s="238"/>
      <c r="CG30" s="238"/>
      <c r="CH30" s="238"/>
      <c r="CI30" s="238"/>
      <c r="CJ30" s="238"/>
      <c r="CK30" s="238"/>
      <c r="CL30" s="238"/>
      <c r="CM30" s="238"/>
      <c r="CN30" s="238"/>
      <c r="CO30" s="238"/>
      <c r="CP30" s="238"/>
      <c r="CQ30" s="238"/>
      <c r="CR30" s="240">
        <v>5090</v>
      </c>
      <c r="CS30" s="240">
        <v>53970</v>
      </c>
      <c r="CT30" s="240">
        <v>14844</v>
      </c>
      <c r="CU30" s="240">
        <v>126775</v>
      </c>
      <c r="CV30" s="238"/>
      <c r="CW30" s="238"/>
      <c r="CX30" s="238"/>
      <c r="CY30" s="238"/>
      <c r="CZ30" s="240">
        <v>120387.9</v>
      </c>
      <c r="DA30" s="240">
        <v>1154108.6000000001</v>
      </c>
      <c r="DB30" s="240">
        <v>49046</v>
      </c>
      <c r="DC30" s="240">
        <v>531991.69999999995</v>
      </c>
      <c r="DD30" s="238">
        <v>2531212</v>
      </c>
      <c r="DE30" s="240">
        <v>184653</v>
      </c>
      <c r="DF30" s="240">
        <v>0.29795882842481303</v>
      </c>
      <c r="DG30" s="240">
        <v>9.1672822702425592</v>
      </c>
      <c r="DH30" s="240">
        <v>10.6829670527256</v>
      </c>
      <c r="DI30" s="238">
        <v>141716.74400000001</v>
      </c>
      <c r="DJ30" s="238">
        <v>47690.487000000001</v>
      </c>
      <c r="DK30" s="238">
        <v>137016.14199999999</v>
      </c>
      <c r="DL30" s="238">
        <v>161341.20199999999</v>
      </c>
      <c r="DM30" s="238">
        <v>10285.325999999999</v>
      </c>
      <c r="DN30" s="238">
        <v>15065.712</v>
      </c>
      <c r="DO30" s="238">
        <v>75.025000000000006</v>
      </c>
      <c r="DP30" s="238">
        <v>148.24100000000001</v>
      </c>
      <c r="DQ30" s="238">
        <v>513338.87900000002</v>
      </c>
      <c r="DR30" s="239">
        <v>36406</v>
      </c>
      <c r="DS30" s="239">
        <v>5749</v>
      </c>
      <c r="DT30" s="239">
        <v>41855</v>
      </c>
      <c r="DU30" s="239">
        <v>40395</v>
      </c>
      <c r="DV30" s="239">
        <v>1056</v>
      </c>
      <c r="DW30" s="239">
        <v>4124</v>
      </c>
      <c r="DX30" s="239">
        <v>28700</v>
      </c>
      <c r="DY30" s="238">
        <v>256</v>
      </c>
      <c r="DZ30" s="239">
        <v>158541</v>
      </c>
      <c r="EA30" s="239">
        <v>2439673</v>
      </c>
      <c r="EB30" s="238">
        <v>3058</v>
      </c>
      <c r="EC30" s="238">
        <v>11410</v>
      </c>
      <c r="ED30" s="238">
        <v>1096</v>
      </c>
      <c r="EE30" s="238">
        <v>7245</v>
      </c>
      <c r="EF30" s="238">
        <v>2095</v>
      </c>
      <c r="EG30" s="238">
        <v>5597</v>
      </c>
      <c r="EH30" s="238">
        <v>1944</v>
      </c>
      <c r="EI30" s="238">
        <v>33833.800000000003</v>
      </c>
      <c r="EJ30" s="238">
        <v>3446</v>
      </c>
      <c r="EK30" s="238">
        <v>288</v>
      </c>
      <c r="EL30" s="238">
        <v>215</v>
      </c>
      <c r="EM30" s="238">
        <v>11145</v>
      </c>
      <c r="EN30" s="239">
        <v>184223</v>
      </c>
      <c r="EO30" s="239">
        <v>54929</v>
      </c>
      <c r="EP30" s="239">
        <v>11440</v>
      </c>
      <c r="EQ30" s="239">
        <v>5301</v>
      </c>
      <c r="ER30" s="239">
        <v>9954</v>
      </c>
      <c r="ES30" s="239">
        <v>1406</v>
      </c>
      <c r="ET30" s="239">
        <v>3998</v>
      </c>
      <c r="EU30" s="239">
        <v>23463</v>
      </c>
      <c r="EV30" s="239">
        <v>429139</v>
      </c>
      <c r="EW30" s="239">
        <v>104138</v>
      </c>
      <c r="EX30" s="239">
        <v>17598</v>
      </c>
      <c r="EY30" s="239">
        <v>14088</v>
      </c>
      <c r="EZ30" s="239">
        <v>31782</v>
      </c>
      <c r="FA30" s="239">
        <v>2397</v>
      </c>
      <c r="FB30" s="239">
        <v>12184</v>
      </c>
      <c r="FC30" s="239">
        <v>88466</v>
      </c>
      <c r="FD30" s="238">
        <v>2.3294539769735598</v>
      </c>
      <c r="FE30" s="238">
        <v>1.8958655719201201</v>
      </c>
      <c r="FF30" s="238">
        <v>1.53828671328671</v>
      </c>
      <c r="FG30" s="238">
        <v>2.6576117713638898</v>
      </c>
      <c r="FH30" s="238">
        <v>3.1928872814948801</v>
      </c>
      <c r="FI30" s="238">
        <v>1.70483641536273</v>
      </c>
      <c r="FJ30" s="238">
        <v>3.0475237618809401</v>
      </c>
      <c r="FK30" s="238">
        <v>3.77044708690278</v>
      </c>
      <c r="FL30" s="238">
        <v>32.83</v>
      </c>
      <c r="FM30" s="238">
        <v>50.59</v>
      </c>
      <c r="FN30" s="238">
        <v>45.68</v>
      </c>
      <c r="FO30" s="238">
        <v>9.4</v>
      </c>
      <c r="FP30" s="238">
        <v>28.01</v>
      </c>
      <c r="FQ30" s="238">
        <v>15.14</v>
      </c>
      <c r="FR30" s="238">
        <v>23.53</v>
      </c>
      <c r="FS30" s="238">
        <v>26</v>
      </c>
      <c r="FT30" s="238"/>
      <c r="FU30" s="238"/>
      <c r="FV30" s="238"/>
      <c r="FW30" s="238"/>
      <c r="FX30" s="238"/>
      <c r="FY30" s="238"/>
      <c r="FZ30" s="238"/>
      <c r="GA30" s="238">
        <v>143446.54699999999</v>
      </c>
      <c r="GB30" s="238">
        <v>5345.835</v>
      </c>
      <c r="GC30" s="238"/>
      <c r="GD30" s="238"/>
      <c r="GE30" s="238"/>
      <c r="GF30" s="238"/>
      <c r="GG30" s="238"/>
      <c r="GH30" s="238"/>
      <c r="GI30" s="238"/>
      <c r="GJ30" s="238"/>
      <c r="GK30" s="238"/>
      <c r="GL30" s="238"/>
      <c r="GM30" s="238"/>
      <c r="GN30" s="238"/>
      <c r="GO30" s="238"/>
      <c r="GP30" s="238"/>
      <c r="GQ30" s="238"/>
      <c r="GR30" s="238"/>
      <c r="GS30" s="238"/>
      <c r="GT30" s="238"/>
      <c r="GU30" s="238"/>
      <c r="GV30" s="238"/>
      <c r="GW30" s="238"/>
      <c r="GX30" s="238"/>
      <c r="GY30" s="238"/>
      <c r="GZ30" s="238"/>
      <c r="HA30" s="238"/>
      <c r="HB30" s="238"/>
      <c r="HC30" s="238"/>
      <c r="HD30" s="238"/>
      <c r="HE30" s="238"/>
      <c r="HF30" s="238"/>
      <c r="HG30" s="238"/>
      <c r="HH30" s="238"/>
      <c r="HI30" s="238"/>
      <c r="HJ30" s="238"/>
      <c r="HK30" s="238"/>
      <c r="HL30" s="238"/>
      <c r="HM30" s="238"/>
      <c r="HN30" s="238"/>
      <c r="HO30" s="238"/>
      <c r="HP30" s="238"/>
      <c r="HQ30" s="238"/>
      <c r="HR30" s="238"/>
      <c r="HS30" s="238"/>
      <c r="HT30" s="238"/>
      <c r="HU30" s="238"/>
      <c r="HV30" s="238"/>
      <c r="HW30" s="238"/>
      <c r="HX30" s="238"/>
      <c r="HY30" s="238"/>
      <c r="HZ30" s="238"/>
      <c r="IA30" s="238"/>
      <c r="IB30" s="238"/>
      <c r="IC30" s="238"/>
      <c r="ID30" s="238"/>
      <c r="IE30" s="238"/>
      <c r="IF30" s="238"/>
      <c r="IG30" s="238"/>
      <c r="IH30" s="238">
        <v>112.96315685215799</v>
      </c>
      <c r="II30" s="238">
        <v>110.203135837685</v>
      </c>
      <c r="IJ30" s="238">
        <v>112.996200381516</v>
      </c>
      <c r="IK30" s="238">
        <v>108.949311410151</v>
      </c>
      <c r="IL30" s="238">
        <v>103.99656904641201</v>
      </c>
      <c r="IM30" s="238">
        <v>100.81828890890699</v>
      </c>
      <c r="IN30" s="238">
        <v>101.368771777386</v>
      </c>
      <c r="IO30" s="238">
        <v>103.2946390196</v>
      </c>
      <c r="IP30" s="219"/>
    </row>
    <row r="31" spans="1:250" ht="15.75" customHeight="1">
      <c r="A31" s="237">
        <v>40483</v>
      </c>
      <c r="B31" s="238">
        <v>665</v>
      </c>
      <c r="C31" s="238">
        <v>800.84</v>
      </c>
      <c r="D31" s="238">
        <v>546.33000000000004</v>
      </c>
      <c r="E31" s="238">
        <v>1302.05</v>
      </c>
      <c r="F31" s="238">
        <v>1607</v>
      </c>
      <c r="G31" s="241">
        <v>1339.04</v>
      </c>
      <c r="H31" s="238">
        <v>277</v>
      </c>
      <c r="I31" s="238">
        <v>1.3460000000000001</v>
      </c>
      <c r="J31" s="239">
        <v>12110</v>
      </c>
      <c r="K31" s="239">
        <v>7913</v>
      </c>
      <c r="L31" s="239">
        <v>2851</v>
      </c>
      <c r="M31" s="239">
        <v>65495</v>
      </c>
      <c r="N31" s="239">
        <v>19519</v>
      </c>
      <c r="O31" s="239">
        <v>7223</v>
      </c>
      <c r="P31" s="239">
        <v>43658</v>
      </c>
      <c r="Q31" s="239">
        <v>7939</v>
      </c>
      <c r="R31" s="239">
        <v>4380</v>
      </c>
      <c r="S31" s="239">
        <v>7319</v>
      </c>
      <c r="T31" s="240">
        <v>110116</v>
      </c>
      <c r="U31" s="240">
        <v>525914</v>
      </c>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v>951</v>
      </c>
      <c r="CB31" s="238">
        <v>427</v>
      </c>
      <c r="CC31" s="238">
        <v>242</v>
      </c>
      <c r="CD31" s="238">
        <v>126278</v>
      </c>
      <c r="CE31" s="238">
        <v>1004211</v>
      </c>
      <c r="CF31" s="238"/>
      <c r="CG31" s="238"/>
      <c r="CH31" s="238"/>
      <c r="CI31" s="238"/>
      <c r="CJ31" s="238"/>
      <c r="CK31" s="238"/>
      <c r="CL31" s="238"/>
      <c r="CM31" s="238"/>
      <c r="CN31" s="238"/>
      <c r="CO31" s="238"/>
      <c r="CP31" s="238"/>
      <c r="CQ31" s="238"/>
      <c r="CR31" s="240">
        <v>5002</v>
      </c>
      <c r="CS31" s="240">
        <v>54348</v>
      </c>
      <c r="CT31" s="240">
        <v>16251</v>
      </c>
      <c r="CU31" s="240">
        <v>141297</v>
      </c>
      <c r="CV31" s="238"/>
      <c r="CW31" s="238"/>
      <c r="CX31" s="238"/>
      <c r="CY31" s="238"/>
      <c r="CZ31" s="240">
        <v>122976.7</v>
      </c>
      <c r="DA31" s="240">
        <v>1182398</v>
      </c>
      <c r="DB31" s="240">
        <v>48283.199999999997</v>
      </c>
      <c r="DC31" s="240">
        <v>529346.30000000005</v>
      </c>
      <c r="DD31" s="238">
        <v>2285867</v>
      </c>
      <c r="DE31" s="240">
        <v>208620</v>
      </c>
      <c r="DF31" s="240">
        <v>0.29773506658976401</v>
      </c>
      <c r="DG31" s="240">
        <v>9.0425208373781096</v>
      </c>
      <c r="DH31" s="240">
        <v>10.7948714691756</v>
      </c>
      <c r="DI31" s="238">
        <v>131851.90299999999</v>
      </c>
      <c r="DJ31" s="238">
        <v>44650.319000000003</v>
      </c>
      <c r="DK31" s="238">
        <v>146844.04699999999</v>
      </c>
      <c r="DL31" s="238">
        <v>167890.96299999999</v>
      </c>
      <c r="DM31" s="238">
        <v>11417.802</v>
      </c>
      <c r="DN31" s="238">
        <v>13362.217000000001</v>
      </c>
      <c r="DO31" s="238">
        <v>105.946</v>
      </c>
      <c r="DP31" s="238">
        <v>434.58</v>
      </c>
      <c r="DQ31" s="238">
        <v>516557.777</v>
      </c>
      <c r="DR31" s="239">
        <v>22016</v>
      </c>
      <c r="DS31" s="239">
        <v>4593</v>
      </c>
      <c r="DT31" s="239">
        <v>43828</v>
      </c>
      <c r="DU31" s="239">
        <v>58773</v>
      </c>
      <c r="DV31" s="239">
        <v>642</v>
      </c>
      <c r="DW31" s="239">
        <v>2218</v>
      </c>
      <c r="DX31" s="239">
        <v>27461</v>
      </c>
      <c r="DY31" s="238">
        <v>277</v>
      </c>
      <c r="DZ31" s="239">
        <v>159808</v>
      </c>
      <c r="EA31" s="239">
        <v>2318339</v>
      </c>
      <c r="EB31" s="238">
        <v>1575</v>
      </c>
      <c r="EC31" s="238">
        <v>11209</v>
      </c>
      <c r="ED31" s="238">
        <v>1078</v>
      </c>
      <c r="EE31" s="238">
        <v>11814</v>
      </c>
      <c r="EF31" s="238">
        <v>1934</v>
      </c>
      <c r="EG31" s="238">
        <v>5164</v>
      </c>
      <c r="EH31" s="238">
        <v>1925</v>
      </c>
      <c r="EI31" s="238">
        <v>34718.519999999997</v>
      </c>
      <c r="EJ31" s="238">
        <v>3250</v>
      </c>
      <c r="EK31" s="238">
        <v>267</v>
      </c>
      <c r="EL31" s="238">
        <v>270</v>
      </c>
      <c r="EM31" s="238">
        <v>16044</v>
      </c>
      <c r="EN31" s="239">
        <v>168516</v>
      </c>
      <c r="EO31" s="239">
        <v>53241</v>
      </c>
      <c r="EP31" s="239">
        <v>10814</v>
      </c>
      <c r="EQ31" s="239">
        <v>5557</v>
      </c>
      <c r="ER31" s="239">
        <v>4997</v>
      </c>
      <c r="ES31" s="239">
        <v>2854</v>
      </c>
      <c r="ET31" s="239">
        <v>5312</v>
      </c>
      <c r="EU31" s="239">
        <v>25030</v>
      </c>
      <c r="EV31" s="239">
        <v>374108</v>
      </c>
      <c r="EW31" s="239">
        <v>95456</v>
      </c>
      <c r="EX31" s="239">
        <v>15312</v>
      </c>
      <c r="EY31" s="239">
        <v>20621</v>
      </c>
      <c r="EZ31" s="239">
        <v>13481</v>
      </c>
      <c r="FA31" s="239">
        <v>5139</v>
      </c>
      <c r="FB31" s="239">
        <v>16140</v>
      </c>
      <c r="FC31" s="239">
        <v>104569</v>
      </c>
      <c r="FD31" s="238">
        <v>2.2200147167034601</v>
      </c>
      <c r="FE31" s="238">
        <v>1.7929039649893901</v>
      </c>
      <c r="FF31" s="238">
        <v>1.4159422970223801</v>
      </c>
      <c r="FG31" s="238">
        <v>3.71081518805111</v>
      </c>
      <c r="FH31" s="238">
        <v>2.6978186912147302</v>
      </c>
      <c r="FI31" s="238">
        <v>1.80063069376314</v>
      </c>
      <c r="FJ31" s="238">
        <v>3.0384036144578301</v>
      </c>
      <c r="FK31" s="238">
        <v>4.1777467039552496</v>
      </c>
      <c r="FL31" s="238">
        <v>29.52</v>
      </c>
      <c r="FM31" s="238">
        <v>46.78</v>
      </c>
      <c r="FN31" s="238">
        <v>38.14</v>
      </c>
      <c r="FO31" s="238">
        <v>14.85</v>
      </c>
      <c r="FP31" s="238">
        <v>14.01</v>
      </c>
      <c r="FQ31" s="238">
        <v>31.06</v>
      </c>
      <c r="FR31" s="238">
        <v>34.17</v>
      </c>
      <c r="FS31" s="238">
        <v>29.51</v>
      </c>
      <c r="FT31" s="238"/>
      <c r="FU31" s="238"/>
      <c r="FV31" s="238"/>
      <c r="FW31" s="238"/>
      <c r="FX31" s="238"/>
      <c r="FY31" s="238"/>
      <c r="FZ31" s="238"/>
      <c r="GA31" s="238">
        <v>152278.80300000001</v>
      </c>
      <c r="GB31" s="238">
        <v>5684.268</v>
      </c>
      <c r="GC31" s="238"/>
      <c r="GD31" s="238"/>
      <c r="GE31" s="238"/>
      <c r="GF31" s="238"/>
      <c r="GG31" s="238"/>
      <c r="GH31" s="238"/>
      <c r="GI31" s="238"/>
      <c r="GJ31" s="238"/>
      <c r="GK31" s="238"/>
      <c r="GL31" s="238"/>
      <c r="GM31" s="238"/>
      <c r="GN31" s="238"/>
      <c r="GO31" s="238"/>
      <c r="GP31" s="238"/>
      <c r="GQ31" s="238"/>
      <c r="GR31" s="238"/>
      <c r="GS31" s="238"/>
      <c r="GT31" s="238"/>
      <c r="GU31" s="238"/>
      <c r="GV31" s="238"/>
      <c r="GW31" s="238"/>
      <c r="GX31" s="238"/>
      <c r="GY31" s="238"/>
      <c r="GZ31" s="238"/>
      <c r="HA31" s="238"/>
      <c r="HB31" s="238"/>
      <c r="HC31" s="238"/>
      <c r="HD31" s="238"/>
      <c r="HE31" s="238"/>
      <c r="HF31" s="238"/>
      <c r="HG31" s="238"/>
      <c r="HH31" s="238"/>
      <c r="HI31" s="238"/>
      <c r="HJ31" s="238"/>
      <c r="HK31" s="238"/>
      <c r="HL31" s="238"/>
      <c r="HM31" s="238"/>
      <c r="HN31" s="238"/>
      <c r="HO31" s="238"/>
      <c r="HP31" s="238"/>
      <c r="HQ31" s="238"/>
      <c r="HR31" s="238"/>
      <c r="HS31" s="238"/>
      <c r="HT31" s="238"/>
      <c r="HU31" s="238"/>
      <c r="HV31" s="238"/>
      <c r="HW31" s="238"/>
      <c r="HX31" s="238"/>
      <c r="HY31" s="238"/>
      <c r="HZ31" s="238"/>
      <c r="IA31" s="238"/>
      <c r="IB31" s="238"/>
      <c r="IC31" s="238"/>
      <c r="ID31" s="238"/>
      <c r="IE31" s="238"/>
      <c r="IF31" s="238"/>
      <c r="IG31" s="238"/>
      <c r="IH31" s="238">
        <v>113.712203441366</v>
      </c>
      <c r="II31" s="238">
        <v>112.479752340186</v>
      </c>
      <c r="IJ31" s="238">
        <v>114.60065595450401</v>
      </c>
      <c r="IK31" s="238">
        <v>112.522998564324</v>
      </c>
      <c r="IL31" s="238">
        <v>100.055342656395</v>
      </c>
      <c r="IM31" s="238">
        <v>104.228263959514</v>
      </c>
      <c r="IN31" s="238">
        <v>101.905162177192</v>
      </c>
      <c r="IO31" s="238">
        <v>106.0853458901</v>
      </c>
      <c r="IP31" s="219"/>
    </row>
    <row r="32" spans="1:250" ht="15.75" customHeight="1">
      <c r="A32" s="237">
        <v>40513</v>
      </c>
      <c r="B32" s="238">
        <v>670</v>
      </c>
      <c r="C32" s="238">
        <v>674.3</v>
      </c>
      <c r="D32" s="238">
        <v>557.22</v>
      </c>
      <c r="E32" s="238">
        <v>1377.7</v>
      </c>
      <c r="F32" s="238">
        <v>1615</v>
      </c>
      <c r="G32" s="241">
        <v>1399.75</v>
      </c>
      <c r="H32" s="238">
        <v>266</v>
      </c>
      <c r="I32" s="238">
        <v>1.381</v>
      </c>
      <c r="J32" s="239">
        <v>13527</v>
      </c>
      <c r="K32" s="239">
        <v>9801</v>
      </c>
      <c r="L32" s="239">
        <v>3615</v>
      </c>
      <c r="M32" s="239">
        <v>72323</v>
      </c>
      <c r="N32" s="239">
        <v>24591</v>
      </c>
      <c r="O32" s="239">
        <v>8542</v>
      </c>
      <c r="P32" s="239">
        <v>46256</v>
      </c>
      <c r="Q32" s="239">
        <v>8914</v>
      </c>
      <c r="R32" s="239">
        <v>4540</v>
      </c>
      <c r="S32" s="239">
        <v>10376</v>
      </c>
      <c r="T32" s="240">
        <v>105415</v>
      </c>
      <c r="U32" s="240">
        <v>478474</v>
      </c>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v>969</v>
      </c>
      <c r="CB32" s="238">
        <v>433</v>
      </c>
      <c r="CC32" s="238">
        <v>258</v>
      </c>
      <c r="CD32" s="238">
        <v>101617</v>
      </c>
      <c r="CE32" s="238">
        <v>904291</v>
      </c>
      <c r="CF32" s="238"/>
      <c r="CG32" s="238"/>
      <c r="CH32" s="238"/>
      <c r="CI32" s="238"/>
      <c r="CJ32" s="238"/>
      <c r="CK32" s="238"/>
      <c r="CL32" s="238"/>
      <c r="CM32" s="238"/>
      <c r="CN32" s="238"/>
      <c r="CO32" s="238"/>
      <c r="CP32" s="238"/>
      <c r="CQ32" s="238"/>
      <c r="CR32" s="240">
        <v>3540</v>
      </c>
      <c r="CS32" s="240">
        <v>38954</v>
      </c>
      <c r="CT32" s="240">
        <v>16257</v>
      </c>
      <c r="CU32" s="240">
        <v>145907</v>
      </c>
      <c r="CV32" s="238"/>
      <c r="CW32" s="238"/>
      <c r="CX32" s="238"/>
      <c r="CY32" s="238"/>
      <c r="CZ32" s="240">
        <v>125808.2</v>
      </c>
      <c r="DA32" s="240">
        <v>1238067.8999999999</v>
      </c>
      <c r="DB32" s="240">
        <v>54909.8</v>
      </c>
      <c r="DC32" s="240">
        <v>603403.4</v>
      </c>
      <c r="DD32" s="238">
        <v>2295870</v>
      </c>
      <c r="DE32" s="240">
        <v>183970</v>
      </c>
      <c r="DF32" s="240">
        <v>0.28910958347348598</v>
      </c>
      <c r="DG32" s="240">
        <v>9.6266291114951397</v>
      </c>
      <c r="DH32" s="240">
        <v>11.082080466408501</v>
      </c>
      <c r="DI32" s="238">
        <v>141847.38800000001</v>
      </c>
      <c r="DJ32" s="238">
        <v>54316.042000000001</v>
      </c>
      <c r="DK32" s="238">
        <v>153602.45199999999</v>
      </c>
      <c r="DL32" s="238">
        <v>194842.17199999999</v>
      </c>
      <c r="DM32" s="238">
        <v>10889.853999999999</v>
      </c>
      <c r="DN32" s="238">
        <v>14034.958000000001</v>
      </c>
      <c r="DO32" s="238">
        <v>129.98400000000001</v>
      </c>
      <c r="DP32" s="238">
        <v>134.74600000000001</v>
      </c>
      <c r="DQ32" s="238">
        <v>569797.59600000002</v>
      </c>
      <c r="DR32" s="239">
        <v>13909</v>
      </c>
      <c r="DS32" s="239">
        <v>4045</v>
      </c>
      <c r="DT32" s="239">
        <v>41202</v>
      </c>
      <c r="DU32" s="239">
        <v>86934</v>
      </c>
      <c r="DV32" s="239">
        <v>482</v>
      </c>
      <c r="DW32" s="239">
        <v>1959</v>
      </c>
      <c r="DX32" s="239">
        <v>29602</v>
      </c>
      <c r="DY32" s="238">
        <v>257</v>
      </c>
      <c r="DZ32" s="239">
        <v>178390</v>
      </c>
      <c r="EA32" s="239">
        <v>2381051</v>
      </c>
      <c r="EB32" s="238">
        <v>1045</v>
      </c>
      <c r="EC32" s="238">
        <v>10408</v>
      </c>
      <c r="ED32" s="238">
        <v>979</v>
      </c>
      <c r="EE32" s="238">
        <v>11854</v>
      </c>
      <c r="EF32" s="238">
        <v>2101</v>
      </c>
      <c r="EG32" s="238">
        <v>4899</v>
      </c>
      <c r="EH32" s="238">
        <v>1829</v>
      </c>
      <c r="EI32" s="238">
        <v>35917.5</v>
      </c>
      <c r="EJ32" s="238">
        <v>3579</v>
      </c>
      <c r="EK32" s="238">
        <v>262</v>
      </c>
      <c r="EL32" s="238">
        <v>228</v>
      </c>
      <c r="EM32" s="238">
        <v>17129</v>
      </c>
      <c r="EN32" s="239">
        <v>158556</v>
      </c>
      <c r="EO32" s="239">
        <v>42980</v>
      </c>
      <c r="EP32" s="239">
        <v>10268</v>
      </c>
      <c r="EQ32" s="239">
        <v>5120</v>
      </c>
      <c r="ER32" s="239">
        <v>5846</v>
      </c>
      <c r="ES32" s="239">
        <v>2305</v>
      </c>
      <c r="ET32" s="239">
        <v>5170</v>
      </c>
      <c r="EU32" s="239">
        <v>27952</v>
      </c>
      <c r="EV32" s="239">
        <v>397869</v>
      </c>
      <c r="EW32" s="239">
        <v>85940</v>
      </c>
      <c r="EX32" s="239">
        <v>15412</v>
      </c>
      <c r="EY32" s="239">
        <v>19555</v>
      </c>
      <c r="EZ32" s="239">
        <v>17438</v>
      </c>
      <c r="FA32" s="239">
        <v>4191</v>
      </c>
      <c r="FB32" s="239">
        <v>16438</v>
      </c>
      <c r="FC32" s="239">
        <v>120467</v>
      </c>
      <c r="FD32" s="238">
        <v>2.5093279346098498</v>
      </c>
      <c r="FE32" s="238">
        <v>1.9995346672871099</v>
      </c>
      <c r="FF32" s="238">
        <v>1.50097389949357</v>
      </c>
      <c r="FG32" s="238">
        <v>3.8193359375</v>
      </c>
      <c r="FH32" s="238">
        <v>2.98289428669176</v>
      </c>
      <c r="FI32" s="238">
        <v>1.8182212581344901</v>
      </c>
      <c r="FJ32" s="238">
        <v>3.17949709864603</v>
      </c>
      <c r="FK32" s="238">
        <v>4.3097810532341203</v>
      </c>
      <c r="FL32" s="238">
        <v>30.02</v>
      </c>
      <c r="FM32" s="238">
        <v>41.58</v>
      </c>
      <c r="FN32" s="238">
        <v>38.39</v>
      </c>
      <c r="FO32" s="238">
        <v>12.48</v>
      </c>
      <c r="FP32" s="238">
        <v>17.66</v>
      </c>
      <c r="FQ32" s="238">
        <v>23.73</v>
      </c>
      <c r="FR32" s="238">
        <v>31.58</v>
      </c>
      <c r="FS32" s="238">
        <v>32.72</v>
      </c>
      <c r="FT32" s="238"/>
      <c r="FU32" s="238"/>
      <c r="FV32" s="238"/>
      <c r="FW32" s="238"/>
      <c r="FX32" s="238"/>
      <c r="FY32" s="238"/>
      <c r="FZ32" s="238"/>
      <c r="GA32" s="238">
        <v>132744.807</v>
      </c>
      <c r="GB32" s="238">
        <v>4948.1530000000002</v>
      </c>
      <c r="GC32" s="238"/>
      <c r="GD32" s="238"/>
      <c r="GE32" s="238"/>
      <c r="GF32" s="238"/>
      <c r="GG32" s="238"/>
      <c r="GH32" s="238"/>
      <c r="GI32" s="238"/>
      <c r="GJ32" s="238"/>
      <c r="GK32" s="238"/>
      <c r="GL32" s="238"/>
      <c r="GM32" s="238"/>
      <c r="GN32" s="238"/>
      <c r="GO32" s="238"/>
      <c r="GP32" s="238"/>
      <c r="GQ32" s="238"/>
      <c r="GR32" s="238"/>
      <c r="GS32" s="238"/>
      <c r="GT32" s="238"/>
      <c r="GU32" s="238"/>
      <c r="GV32" s="238"/>
      <c r="GW32" s="238"/>
      <c r="GX32" s="238"/>
      <c r="GY32" s="238"/>
      <c r="GZ32" s="238"/>
      <c r="HA32" s="238"/>
      <c r="HB32" s="238"/>
      <c r="HC32" s="238"/>
      <c r="HD32" s="238"/>
      <c r="HE32" s="238"/>
      <c r="HF32" s="238"/>
      <c r="HG32" s="238"/>
      <c r="HH32" s="238"/>
      <c r="HI32" s="238"/>
      <c r="HJ32" s="238"/>
      <c r="HK32" s="238"/>
      <c r="HL32" s="238"/>
      <c r="HM32" s="238"/>
      <c r="HN32" s="238"/>
      <c r="HO32" s="238"/>
      <c r="HP32" s="238"/>
      <c r="HQ32" s="238"/>
      <c r="HR32" s="238"/>
      <c r="HS32" s="238"/>
      <c r="HT32" s="238"/>
      <c r="HU32" s="238"/>
      <c r="HV32" s="238"/>
      <c r="HW32" s="238"/>
      <c r="HX32" s="238"/>
      <c r="HY32" s="238"/>
      <c r="HZ32" s="238"/>
      <c r="IA32" s="238"/>
      <c r="IB32" s="238"/>
      <c r="IC32" s="238"/>
      <c r="ID32" s="238"/>
      <c r="IE32" s="238"/>
      <c r="IF32" s="238"/>
      <c r="IG32" s="238"/>
      <c r="IH32" s="238">
        <v>115.585366140082</v>
      </c>
      <c r="II32" s="238">
        <v>113.037814536638</v>
      </c>
      <c r="IJ32" s="238">
        <v>108.43033674280601</v>
      </c>
      <c r="IK32" s="238">
        <v>112.789659657089</v>
      </c>
      <c r="IL32" s="238">
        <v>112.11183324277999</v>
      </c>
      <c r="IM32" s="238">
        <v>109.784693505967</v>
      </c>
      <c r="IN32" s="238">
        <v>97.4733759677775</v>
      </c>
      <c r="IO32" s="238">
        <v>97.371692159299997</v>
      </c>
      <c r="IP32" s="219"/>
    </row>
    <row r="33" spans="1:250" ht="15.75" customHeight="1">
      <c r="A33" s="237">
        <v>40544</v>
      </c>
      <c r="B33" s="238">
        <v>744.39</v>
      </c>
      <c r="C33" s="238">
        <v>706.6</v>
      </c>
      <c r="D33" s="238">
        <v>615</v>
      </c>
      <c r="E33" s="238">
        <v>1427.18</v>
      </c>
      <c r="F33" s="239">
        <v>1615</v>
      </c>
      <c r="G33" s="241">
        <v>1515</v>
      </c>
      <c r="H33" s="238">
        <v>259</v>
      </c>
      <c r="I33" s="238">
        <v>1.4279999999999999</v>
      </c>
      <c r="J33" s="239">
        <v>21702</v>
      </c>
      <c r="K33" s="239">
        <v>9266</v>
      </c>
      <c r="L33" s="239">
        <v>5919</v>
      </c>
      <c r="M33" s="239">
        <v>112387</v>
      </c>
      <c r="N33" s="239">
        <v>25086</v>
      </c>
      <c r="O33" s="239">
        <v>14649</v>
      </c>
      <c r="P33" s="239">
        <v>80297</v>
      </c>
      <c r="Q33" s="239">
        <v>10197</v>
      </c>
      <c r="R33" s="239">
        <v>6655</v>
      </c>
      <c r="S33" s="239">
        <v>7940</v>
      </c>
      <c r="T33" s="240">
        <v>112240</v>
      </c>
      <c r="U33" s="240">
        <v>509084</v>
      </c>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v>980</v>
      </c>
      <c r="CB33" s="238">
        <v>438</v>
      </c>
      <c r="CC33" s="238">
        <v>265</v>
      </c>
      <c r="CD33" s="238">
        <v>94035</v>
      </c>
      <c r="CE33" s="238">
        <v>851247</v>
      </c>
      <c r="CF33" s="238"/>
      <c r="CG33" s="238"/>
      <c r="CH33" s="238"/>
      <c r="CI33" s="238"/>
      <c r="CJ33" s="242">
        <v>100</v>
      </c>
      <c r="CK33" s="243"/>
      <c r="CL33" s="238"/>
      <c r="CM33" s="238"/>
      <c r="CN33" s="238"/>
      <c r="CO33" s="238"/>
      <c r="CP33" s="238"/>
      <c r="CQ33" s="238"/>
      <c r="CR33" s="240">
        <v>10750</v>
      </c>
      <c r="CS33" s="240">
        <v>104339</v>
      </c>
      <c r="CT33" s="240">
        <v>16440</v>
      </c>
      <c r="CU33" s="240">
        <v>145332</v>
      </c>
      <c r="CV33" s="238"/>
      <c r="CW33" s="238"/>
      <c r="CX33" s="238"/>
      <c r="CY33" s="238"/>
      <c r="CZ33" s="240">
        <v>120254.9</v>
      </c>
      <c r="DA33" s="240">
        <v>1134533.8999999999</v>
      </c>
      <c r="DB33" s="240">
        <v>59771.402000000002</v>
      </c>
      <c r="DC33" s="240">
        <v>586317.4</v>
      </c>
      <c r="DD33" s="238">
        <v>2321473</v>
      </c>
      <c r="DE33" s="240">
        <v>362886</v>
      </c>
      <c r="DF33" s="240">
        <v>0.28893936937444198</v>
      </c>
      <c r="DG33" s="240">
        <v>9.6587563130595999</v>
      </c>
      <c r="DH33" s="240">
        <v>11.0651066425088</v>
      </c>
      <c r="DI33" s="238">
        <v>162421.67000000001</v>
      </c>
      <c r="DJ33" s="238">
        <v>54585.444000000003</v>
      </c>
      <c r="DK33" s="238">
        <v>147579.837</v>
      </c>
      <c r="DL33" s="238">
        <v>204395.70699999999</v>
      </c>
      <c r="DM33" s="238">
        <v>9767.5660000000007</v>
      </c>
      <c r="DN33" s="238">
        <v>13560.388000000001</v>
      </c>
      <c r="DO33" s="238">
        <v>124.812</v>
      </c>
      <c r="DP33" s="238">
        <v>477.32600000000002</v>
      </c>
      <c r="DQ33" s="238">
        <v>592912.75</v>
      </c>
      <c r="DR33" s="239">
        <v>16055</v>
      </c>
      <c r="DS33" s="239">
        <v>3969</v>
      </c>
      <c r="DT33" s="239">
        <v>37510</v>
      </c>
      <c r="DU33" s="239">
        <v>93084</v>
      </c>
      <c r="DV33" s="239">
        <v>417</v>
      </c>
      <c r="DW33" s="239">
        <v>2072</v>
      </c>
      <c r="DX33" s="239">
        <v>27636</v>
      </c>
      <c r="DY33" s="238">
        <v>155</v>
      </c>
      <c r="DZ33" s="239">
        <v>180898</v>
      </c>
      <c r="EA33" s="239">
        <v>2346758</v>
      </c>
      <c r="EB33" s="238">
        <v>1699</v>
      </c>
      <c r="EC33" s="238">
        <v>9677</v>
      </c>
      <c r="ED33" s="238">
        <v>813</v>
      </c>
      <c r="EE33" s="238">
        <v>8908</v>
      </c>
      <c r="EF33" s="238">
        <v>1853</v>
      </c>
      <c r="EG33" s="238">
        <v>5504</v>
      </c>
      <c r="EH33" s="238">
        <v>1747</v>
      </c>
      <c r="EI33" s="238">
        <v>34509.682999999997</v>
      </c>
      <c r="EJ33" s="238">
        <v>4073</v>
      </c>
      <c r="EK33" s="238">
        <v>280</v>
      </c>
      <c r="EL33" s="238">
        <v>233</v>
      </c>
      <c r="EM33" s="238">
        <v>21540</v>
      </c>
      <c r="EN33" s="239">
        <v>281750</v>
      </c>
      <c r="EO33" s="239">
        <v>42998</v>
      </c>
      <c r="EP33" s="239">
        <v>10238</v>
      </c>
      <c r="EQ33" s="239">
        <v>18999</v>
      </c>
      <c r="ER33" s="239">
        <v>16360</v>
      </c>
      <c r="ES33" s="239">
        <v>4391</v>
      </c>
      <c r="ET33" s="239">
        <v>20759</v>
      </c>
      <c r="EU33" s="239" t="s">
        <v>471</v>
      </c>
      <c r="EV33" s="239">
        <v>1176992</v>
      </c>
      <c r="EW33" s="239">
        <v>84225</v>
      </c>
      <c r="EX33" s="239">
        <v>17106</v>
      </c>
      <c r="EY33" s="239">
        <v>118360</v>
      </c>
      <c r="EZ33" s="239">
        <v>75164</v>
      </c>
      <c r="FA33" s="239">
        <v>18623</v>
      </c>
      <c r="FB33" s="239">
        <v>99609</v>
      </c>
      <c r="FC33" s="239" t="s">
        <v>471</v>
      </c>
      <c r="FD33" s="238"/>
      <c r="FE33" s="238">
        <v>1.96</v>
      </c>
      <c r="FF33" s="238">
        <v>1.67</v>
      </c>
      <c r="FG33" s="238">
        <v>6.23</v>
      </c>
      <c r="FH33" s="238">
        <v>4.59</v>
      </c>
      <c r="FI33" s="238">
        <v>4.24</v>
      </c>
      <c r="FJ33" s="238">
        <v>4.8</v>
      </c>
      <c r="FK33" s="238" t="s">
        <v>471</v>
      </c>
      <c r="FL33" s="238">
        <v>65.8</v>
      </c>
      <c r="FM33" s="238">
        <v>38.799999999999997</v>
      </c>
      <c r="FN33" s="238">
        <v>47.2</v>
      </c>
      <c r="FO33" s="238">
        <v>70.8</v>
      </c>
      <c r="FP33" s="238">
        <v>67.099999999999994</v>
      </c>
      <c r="FQ33" s="238">
        <v>83.5</v>
      </c>
      <c r="FR33" s="238">
        <v>84</v>
      </c>
      <c r="FS33" s="238" t="s">
        <v>471</v>
      </c>
      <c r="FT33" s="238"/>
      <c r="FU33" s="238"/>
      <c r="FV33" s="238"/>
      <c r="FW33" s="238"/>
      <c r="FX33" s="238"/>
      <c r="FY33" s="238"/>
      <c r="FZ33" s="238"/>
      <c r="GA33" s="238">
        <v>171756.682</v>
      </c>
      <c r="GB33" s="238">
        <v>6400.87</v>
      </c>
      <c r="GC33" s="238"/>
      <c r="GD33" s="238"/>
      <c r="GE33" s="238"/>
      <c r="GF33" s="238"/>
      <c r="GG33" s="238"/>
      <c r="GH33" s="238"/>
      <c r="GI33" s="238"/>
      <c r="GJ33" s="238"/>
      <c r="GK33" s="238"/>
      <c r="GL33" s="238"/>
      <c r="GM33" s="238"/>
      <c r="GN33" s="238"/>
      <c r="GO33" s="238"/>
      <c r="GP33" s="238"/>
      <c r="GQ33" s="238"/>
      <c r="GR33" s="238"/>
      <c r="GS33" s="238"/>
      <c r="GT33" s="238"/>
      <c r="GU33" s="238"/>
      <c r="GV33" s="238"/>
      <c r="GW33" s="238"/>
      <c r="GX33" s="238"/>
      <c r="GY33" s="238"/>
      <c r="GZ33" s="238"/>
      <c r="HA33" s="238"/>
      <c r="HB33" s="238"/>
      <c r="HC33" s="238"/>
      <c r="HD33" s="238"/>
      <c r="HE33" s="238"/>
      <c r="HF33" s="238"/>
      <c r="HG33" s="238"/>
      <c r="HH33" s="238"/>
      <c r="HI33" s="238"/>
      <c r="HJ33" s="238"/>
      <c r="HK33" s="238"/>
      <c r="HL33" s="238"/>
      <c r="HM33" s="238"/>
      <c r="HN33" s="238"/>
      <c r="HO33" s="238"/>
      <c r="HP33" s="238"/>
      <c r="HQ33" s="238"/>
      <c r="HR33" s="238"/>
      <c r="HS33" s="238"/>
      <c r="HT33" s="238"/>
      <c r="HU33" s="238"/>
      <c r="HV33" s="238"/>
      <c r="HW33" s="238"/>
      <c r="HX33" s="238"/>
      <c r="HY33" s="238"/>
      <c r="HZ33" s="238"/>
      <c r="IA33" s="238"/>
      <c r="IB33" s="238"/>
      <c r="IC33" s="238"/>
      <c r="ID33" s="238"/>
      <c r="IE33" s="238"/>
      <c r="IF33" s="238"/>
      <c r="IG33" s="238"/>
      <c r="IH33" s="238">
        <v>117.34489389771301</v>
      </c>
      <c r="II33" s="238">
        <v>116.54308301536901</v>
      </c>
      <c r="IJ33" s="238">
        <v>110.198981169373</v>
      </c>
      <c r="IK33" s="238">
        <v>125.196813703031</v>
      </c>
      <c r="IL33" s="238">
        <v>127.04558308115899</v>
      </c>
      <c r="IM33" s="238">
        <v>115.243893245167</v>
      </c>
      <c r="IN33" s="238">
        <v>102.985370182629</v>
      </c>
      <c r="IO33" s="238">
        <v>101.7797254946</v>
      </c>
      <c r="IP33" s="219"/>
    </row>
    <row r="34" spans="1:250" ht="15.75" customHeight="1">
      <c r="A34" s="237">
        <v>40575</v>
      </c>
      <c r="B34" s="238">
        <v>771</v>
      </c>
      <c r="C34" s="238">
        <v>715</v>
      </c>
      <c r="D34" s="238">
        <v>719</v>
      </c>
      <c r="E34" s="240">
        <v>1399</v>
      </c>
      <c r="F34" s="240">
        <v>1506</v>
      </c>
      <c r="G34" s="240">
        <v>1515</v>
      </c>
      <c r="H34" s="238">
        <v>231</v>
      </c>
      <c r="I34" s="238">
        <v>1.4890000000000001</v>
      </c>
      <c r="J34" s="239">
        <v>27353</v>
      </c>
      <c r="K34" s="239">
        <v>9741</v>
      </c>
      <c r="L34" s="239">
        <v>1303</v>
      </c>
      <c r="M34" s="239">
        <v>144533</v>
      </c>
      <c r="N34" s="239">
        <v>23667</v>
      </c>
      <c r="O34" s="239">
        <v>3375</v>
      </c>
      <c r="P34" s="239">
        <v>104220</v>
      </c>
      <c r="Q34" s="239">
        <v>8919</v>
      </c>
      <c r="R34" s="239">
        <v>1978</v>
      </c>
      <c r="S34" s="239">
        <v>9449</v>
      </c>
      <c r="T34" s="240">
        <v>113874</v>
      </c>
      <c r="U34" s="240">
        <v>518726</v>
      </c>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v>999</v>
      </c>
      <c r="CB34" s="238">
        <v>460</v>
      </c>
      <c r="CC34" s="238">
        <v>274</v>
      </c>
      <c r="CD34" s="238">
        <v>90501</v>
      </c>
      <c r="CE34" s="238">
        <v>819491</v>
      </c>
      <c r="CF34" s="238"/>
      <c r="CG34" s="238"/>
      <c r="CH34" s="238"/>
      <c r="CI34" s="238"/>
      <c r="CJ34" s="242">
        <v>101.216811379286</v>
      </c>
      <c r="CK34" s="243"/>
      <c r="CL34" s="238"/>
      <c r="CM34" s="238"/>
      <c r="CN34" s="238"/>
      <c r="CO34" s="238"/>
      <c r="CP34" s="238"/>
      <c r="CQ34" s="238"/>
      <c r="CR34" s="240">
        <v>6034</v>
      </c>
      <c r="CS34" s="240">
        <v>60398</v>
      </c>
      <c r="CT34" s="240">
        <v>15884</v>
      </c>
      <c r="CU34" s="240">
        <v>138912</v>
      </c>
      <c r="CV34" s="238"/>
      <c r="CW34" s="238"/>
      <c r="CX34" s="238"/>
      <c r="CY34" s="238"/>
      <c r="CZ34" s="240">
        <v>105285.5</v>
      </c>
      <c r="DA34" s="240">
        <v>1034414.3</v>
      </c>
      <c r="DB34" s="240">
        <v>51717.1</v>
      </c>
      <c r="DC34" s="240">
        <v>526020.4</v>
      </c>
      <c r="DD34" s="238">
        <v>2163604</v>
      </c>
      <c r="DE34" s="240">
        <v>295402</v>
      </c>
      <c r="DF34" s="240">
        <v>0.28919893174817402</v>
      </c>
      <c r="DG34" s="240">
        <v>9.4921081160680991</v>
      </c>
      <c r="DH34" s="240">
        <v>11.055004424383799</v>
      </c>
      <c r="DI34" s="238">
        <v>169397</v>
      </c>
      <c r="DJ34" s="238">
        <v>63312</v>
      </c>
      <c r="DK34" s="238">
        <v>134876</v>
      </c>
      <c r="DL34" s="238">
        <v>166774</v>
      </c>
      <c r="DM34" s="238">
        <v>9747</v>
      </c>
      <c r="DN34" s="238">
        <v>13714</v>
      </c>
      <c r="DO34" s="238">
        <v>65</v>
      </c>
      <c r="DP34" s="238">
        <v>172</v>
      </c>
      <c r="DQ34" s="238">
        <v>558057</v>
      </c>
      <c r="DR34" s="239">
        <v>16923</v>
      </c>
      <c r="DS34" s="239">
        <v>3964</v>
      </c>
      <c r="DT34" s="239">
        <v>34367</v>
      </c>
      <c r="DU34" s="239">
        <v>55258</v>
      </c>
      <c r="DV34" s="239">
        <v>436</v>
      </c>
      <c r="DW34" s="239">
        <v>2081</v>
      </c>
      <c r="DX34" s="239">
        <v>26180</v>
      </c>
      <c r="DY34" s="238">
        <v>253</v>
      </c>
      <c r="DZ34" s="239">
        <v>139462</v>
      </c>
      <c r="EA34" s="239">
        <v>2181098</v>
      </c>
      <c r="EB34" s="238">
        <v>2952</v>
      </c>
      <c r="EC34" s="238">
        <v>9648</v>
      </c>
      <c r="ED34" s="238">
        <v>867</v>
      </c>
      <c r="EE34" s="238">
        <v>4868</v>
      </c>
      <c r="EF34" s="238">
        <v>1867</v>
      </c>
      <c r="EG34" s="238">
        <v>4963</v>
      </c>
      <c r="EH34" s="238">
        <v>1713</v>
      </c>
      <c r="EI34" s="238">
        <v>32931.944000000003</v>
      </c>
      <c r="EJ34" s="238">
        <v>3434</v>
      </c>
      <c r="EK34" s="238">
        <v>246</v>
      </c>
      <c r="EL34" s="238">
        <v>195</v>
      </c>
      <c r="EM34" s="238">
        <v>21806</v>
      </c>
      <c r="EN34" s="239">
        <v>230955</v>
      </c>
      <c r="EO34" s="239">
        <v>43130</v>
      </c>
      <c r="EP34" s="239" t="s">
        <v>471</v>
      </c>
      <c r="EQ34" s="239">
        <v>16694</v>
      </c>
      <c r="ER34" s="239">
        <v>11492</v>
      </c>
      <c r="ES34" s="239">
        <v>3513</v>
      </c>
      <c r="ET34" s="239">
        <v>16710</v>
      </c>
      <c r="EU34" s="239">
        <v>50356</v>
      </c>
      <c r="EV34" s="239">
        <v>909707</v>
      </c>
      <c r="EW34" s="239">
        <v>86823</v>
      </c>
      <c r="EX34" s="239" t="s">
        <v>471</v>
      </c>
      <c r="EY34" s="239">
        <v>103206</v>
      </c>
      <c r="EZ34" s="239">
        <v>55900</v>
      </c>
      <c r="FA34" s="239">
        <v>13611</v>
      </c>
      <c r="FB34" s="239">
        <v>70084</v>
      </c>
      <c r="FC34" s="239">
        <v>330117</v>
      </c>
      <c r="FD34" s="238"/>
      <c r="FE34" s="238">
        <v>2.0699999999999998</v>
      </c>
      <c r="FF34" s="238" t="s">
        <v>471</v>
      </c>
      <c r="FG34" s="238">
        <v>6.18</v>
      </c>
      <c r="FH34" s="238">
        <v>3.79</v>
      </c>
      <c r="FI34" s="238">
        <v>3.87</v>
      </c>
      <c r="FJ34" s="238">
        <v>4.1900000000000004</v>
      </c>
      <c r="FK34" s="238">
        <v>6.56</v>
      </c>
      <c r="FL34" s="238">
        <v>56.6</v>
      </c>
      <c r="FM34" s="238">
        <v>45.7</v>
      </c>
      <c r="FN34" s="238" t="s">
        <v>472</v>
      </c>
      <c r="FO34" s="238">
        <v>65.5</v>
      </c>
      <c r="FP34" s="238">
        <v>51.3</v>
      </c>
      <c r="FQ34" s="238">
        <v>67.8</v>
      </c>
      <c r="FR34" s="238">
        <v>67.2</v>
      </c>
      <c r="FS34" s="238">
        <v>78.5</v>
      </c>
      <c r="FT34" s="238"/>
      <c r="FU34" s="238"/>
      <c r="FV34" s="238"/>
      <c r="FW34" s="238"/>
      <c r="FX34" s="238"/>
      <c r="FY34" s="238"/>
      <c r="FZ34" s="238"/>
      <c r="GA34" s="238">
        <v>170403</v>
      </c>
      <c r="GB34" s="238">
        <v>6155</v>
      </c>
      <c r="GC34" s="238"/>
      <c r="GD34" s="238"/>
      <c r="GE34" s="238"/>
      <c r="GF34" s="238"/>
      <c r="GG34" s="238"/>
      <c r="GH34" s="238"/>
      <c r="GI34" s="238"/>
      <c r="GJ34" s="238"/>
      <c r="GK34" s="238"/>
      <c r="GL34" s="238"/>
      <c r="GM34" s="238"/>
      <c r="GN34" s="238"/>
      <c r="GO34" s="238"/>
      <c r="GP34" s="238"/>
      <c r="GQ34" s="238"/>
      <c r="GR34" s="238"/>
      <c r="GS34" s="238"/>
      <c r="GT34" s="238"/>
      <c r="GU34" s="238"/>
      <c r="GV34" s="238"/>
      <c r="GW34" s="238"/>
      <c r="GX34" s="238"/>
      <c r="GY34" s="238"/>
      <c r="GZ34" s="238"/>
      <c r="HA34" s="238"/>
      <c r="HB34" s="238"/>
      <c r="HC34" s="238"/>
      <c r="HD34" s="238"/>
      <c r="HE34" s="238"/>
      <c r="HF34" s="238"/>
      <c r="HG34" s="238"/>
      <c r="HH34" s="238"/>
      <c r="HI34" s="238"/>
      <c r="HJ34" s="238"/>
      <c r="HK34" s="238"/>
      <c r="HL34" s="238"/>
      <c r="HM34" s="238"/>
      <c r="HN34" s="238"/>
      <c r="HO34" s="238"/>
      <c r="HP34" s="238"/>
      <c r="HQ34" s="238"/>
      <c r="HR34" s="238"/>
      <c r="HS34" s="238"/>
      <c r="HT34" s="238"/>
      <c r="HU34" s="238"/>
      <c r="HV34" s="238"/>
      <c r="HW34" s="238"/>
      <c r="HX34" s="238"/>
      <c r="HY34" s="238"/>
      <c r="HZ34" s="238"/>
      <c r="IA34" s="238"/>
      <c r="IB34" s="238"/>
      <c r="IC34" s="238"/>
      <c r="ID34" s="238"/>
      <c r="IE34" s="238"/>
      <c r="IF34" s="238"/>
      <c r="IG34" s="238"/>
      <c r="IH34" s="238">
        <v>100.849496976105</v>
      </c>
      <c r="II34" s="238">
        <v>109.698771230361</v>
      </c>
      <c r="IJ34" s="238">
        <v>85.198975790475203</v>
      </c>
      <c r="IK34" s="238">
        <v>96.8940508945781</v>
      </c>
      <c r="IL34" s="238">
        <v>97.6351797415372</v>
      </c>
      <c r="IM34" s="238">
        <v>110.077432014458</v>
      </c>
      <c r="IN34" s="238">
        <v>97.593211525593702</v>
      </c>
      <c r="IO34" s="238">
        <v>99.576126873099994</v>
      </c>
      <c r="IP34" s="219"/>
    </row>
    <row r="35" spans="1:250" ht="15.75" customHeight="1">
      <c r="A35" s="237">
        <v>40603</v>
      </c>
      <c r="B35" s="240">
        <v>740</v>
      </c>
      <c r="C35" s="240">
        <v>751</v>
      </c>
      <c r="D35" s="240">
        <v>661</v>
      </c>
      <c r="E35" s="240">
        <v>1317</v>
      </c>
      <c r="F35" s="240">
        <v>1513</v>
      </c>
      <c r="G35" s="240">
        <v>1435</v>
      </c>
      <c r="H35" s="238">
        <v>249</v>
      </c>
      <c r="I35" s="238">
        <v>1.5449999999999999</v>
      </c>
      <c r="J35" s="239">
        <v>30591</v>
      </c>
      <c r="K35" s="239">
        <v>18202</v>
      </c>
      <c r="L35" s="239">
        <v>100</v>
      </c>
      <c r="M35" s="239">
        <v>161260</v>
      </c>
      <c r="N35" s="239">
        <v>46542</v>
      </c>
      <c r="O35" s="239">
        <v>278</v>
      </c>
      <c r="P35" s="239">
        <v>119635</v>
      </c>
      <c r="Q35" s="239">
        <v>17677</v>
      </c>
      <c r="R35" s="239">
        <v>167</v>
      </c>
      <c r="S35" s="239">
        <v>6849</v>
      </c>
      <c r="T35" s="240">
        <v>118559</v>
      </c>
      <c r="U35" s="240">
        <v>467168</v>
      </c>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v>1022</v>
      </c>
      <c r="CB35" s="238">
        <v>473</v>
      </c>
      <c r="CC35" s="238">
        <v>286</v>
      </c>
      <c r="CD35" s="238">
        <v>104716</v>
      </c>
      <c r="CE35" s="238">
        <v>911933</v>
      </c>
      <c r="CF35" s="238"/>
      <c r="CG35" s="238"/>
      <c r="CH35" s="238"/>
      <c r="CI35" s="238"/>
      <c r="CJ35" s="242">
        <v>118.719906976068</v>
      </c>
      <c r="CK35" s="243"/>
      <c r="CL35" s="238"/>
      <c r="CM35" s="238"/>
      <c r="CN35" s="238"/>
      <c r="CO35" s="238"/>
      <c r="CP35" s="238"/>
      <c r="CQ35" s="238"/>
      <c r="CR35" s="240">
        <v>6692</v>
      </c>
      <c r="CS35" s="240">
        <v>67829</v>
      </c>
      <c r="CT35" s="240">
        <v>16536</v>
      </c>
      <c r="CU35" s="240">
        <v>138738</v>
      </c>
      <c r="CV35" s="238"/>
      <c r="CW35" s="238"/>
      <c r="CX35" s="238"/>
      <c r="CY35" s="238"/>
      <c r="CZ35" s="240">
        <v>109669.2</v>
      </c>
      <c r="DA35" s="240">
        <v>1173998.8</v>
      </c>
      <c r="DB35" s="240">
        <v>54895.8</v>
      </c>
      <c r="DC35" s="240">
        <v>595951.1</v>
      </c>
      <c r="DD35" s="238">
        <v>2422650</v>
      </c>
      <c r="DE35" s="240">
        <v>282943</v>
      </c>
      <c r="DF35" s="240">
        <v>0.289118549880506</v>
      </c>
      <c r="DG35" s="240">
        <v>9.4778049528326296</v>
      </c>
      <c r="DH35" s="240">
        <v>11.1409167490953</v>
      </c>
      <c r="DI35" s="238">
        <v>159149</v>
      </c>
      <c r="DJ35" s="238">
        <v>53507</v>
      </c>
      <c r="DK35" s="238">
        <v>149466</v>
      </c>
      <c r="DL35" s="238">
        <v>180772</v>
      </c>
      <c r="DM35" s="238">
        <v>10656</v>
      </c>
      <c r="DN35" s="238">
        <v>15317</v>
      </c>
      <c r="DO35" s="238">
        <v>106</v>
      </c>
      <c r="DP35" s="238">
        <v>472</v>
      </c>
      <c r="DQ35" s="238">
        <v>569445</v>
      </c>
      <c r="DR35" s="239">
        <v>21344</v>
      </c>
      <c r="DS35" s="239">
        <v>4677</v>
      </c>
      <c r="DT35" s="239">
        <v>47715</v>
      </c>
      <c r="DU35" s="239">
        <v>55171</v>
      </c>
      <c r="DV35" s="239">
        <v>561</v>
      </c>
      <c r="DW35" s="239">
        <v>2569</v>
      </c>
      <c r="DX35" s="239">
        <v>28643</v>
      </c>
      <c r="DY35" s="238">
        <v>304</v>
      </c>
      <c r="DZ35" s="239">
        <v>160984</v>
      </c>
      <c r="EA35" s="239">
        <v>2413056</v>
      </c>
      <c r="EB35" s="238">
        <v>3064</v>
      </c>
      <c r="EC35" s="238">
        <v>10894</v>
      </c>
      <c r="ED35" s="238">
        <v>1137</v>
      </c>
      <c r="EE35" s="238">
        <v>13210</v>
      </c>
      <c r="EF35" s="238">
        <v>2141</v>
      </c>
      <c r="EG35" s="238">
        <v>5498</v>
      </c>
      <c r="EH35" s="238">
        <v>1756</v>
      </c>
      <c r="EI35" s="238">
        <v>33071</v>
      </c>
      <c r="EJ35" s="238">
        <v>3208</v>
      </c>
      <c r="EK35" s="238">
        <v>251</v>
      </c>
      <c r="EL35" s="238">
        <v>233</v>
      </c>
      <c r="EM35" s="238">
        <v>21571</v>
      </c>
      <c r="EN35" s="239">
        <v>185329</v>
      </c>
      <c r="EO35" s="239">
        <v>45653</v>
      </c>
      <c r="EP35" s="239" t="s">
        <v>471</v>
      </c>
      <c r="EQ35" s="239">
        <v>8278</v>
      </c>
      <c r="ER35" s="239">
        <v>10458</v>
      </c>
      <c r="ES35" s="239">
        <v>2407</v>
      </c>
      <c r="ET35" s="239">
        <v>5453</v>
      </c>
      <c r="EU35" s="239">
        <v>41069</v>
      </c>
      <c r="EV35" s="239">
        <v>561079</v>
      </c>
      <c r="EW35" s="239">
        <v>82286</v>
      </c>
      <c r="EX35" s="239" t="s">
        <v>471</v>
      </c>
      <c r="EY35" s="239">
        <v>38605</v>
      </c>
      <c r="EZ35" s="239">
        <v>35838</v>
      </c>
      <c r="FA35" s="239">
        <v>7497</v>
      </c>
      <c r="FB35" s="239">
        <v>19676</v>
      </c>
      <c r="FC35" s="239">
        <v>185027</v>
      </c>
      <c r="FD35" s="238"/>
      <c r="FE35" s="238">
        <v>1.7450000000000001</v>
      </c>
      <c r="FF35" s="238" t="s">
        <v>471</v>
      </c>
      <c r="FG35" s="238">
        <v>4.66</v>
      </c>
      <c r="FH35" s="238">
        <v>3.15</v>
      </c>
      <c r="FI35" s="238">
        <v>3.11</v>
      </c>
      <c r="FJ35" s="238">
        <v>3.61</v>
      </c>
      <c r="FK35" s="238">
        <v>4.51</v>
      </c>
      <c r="FL35" s="238">
        <v>34</v>
      </c>
      <c r="FM35" s="238">
        <v>41.3</v>
      </c>
      <c r="FN35" s="238" t="s">
        <v>471</v>
      </c>
      <c r="FO35" s="238">
        <v>28.9</v>
      </c>
      <c r="FP35" s="238">
        <v>33.299999999999997</v>
      </c>
      <c r="FQ35" s="238">
        <v>41.1</v>
      </c>
      <c r="FR35" s="238">
        <v>40.799999999999997</v>
      </c>
      <c r="FS35" s="238">
        <v>44.6</v>
      </c>
      <c r="FT35" s="238"/>
      <c r="FU35" s="238"/>
      <c r="FV35" s="238"/>
      <c r="FW35" s="238"/>
      <c r="FX35" s="238"/>
      <c r="FY35" s="238"/>
      <c r="FZ35" s="238"/>
      <c r="GA35" s="238">
        <v>168695</v>
      </c>
      <c r="GB35" s="238">
        <v>6694</v>
      </c>
      <c r="GC35" s="238"/>
      <c r="GD35" s="239">
        <v>2772.1698660000002</v>
      </c>
      <c r="GE35" s="239">
        <v>2823.4264499999999</v>
      </c>
      <c r="GF35" s="239">
        <v>2263.8236360000001</v>
      </c>
      <c r="GG35" s="239">
        <v>12907.668861</v>
      </c>
      <c r="GH35" s="239" t="s">
        <v>473</v>
      </c>
      <c r="GI35" s="239">
        <v>3640.8732540000001</v>
      </c>
      <c r="GJ35" s="239">
        <v>5457.1443339999996</v>
      </c>
      <c r="GK35" s="239" t="s">
        <v>473</v>
      </c>
      <c r="GL35" s="239">
        <v>2862.252254</v>
      </c>
      <c r="GM35" s="239">
        <v>3055.8317729999999</v>
      </c>
      <c r="GN35" s="239">
        <v>3362.2034819999999</v>
      </c>
      <c r="GO35" s="239">
        <v>2767.039808</v>
      </c>
      <c r="GP35" s="239">
        <v>4456.5073819999998</v>
      </c>
      <c r="GQ35" s="239">
        <v>4445.7082030000001</v>
      </c>
      <c r="GR35" s="239">
        <v>7598.6047259999996</v>
      </c>
      <c r="GS35" s="239">
        <v>8717.4332030000005</v>
      </c>
      <c r="GT35" s="239">
        <v>4654.8156769999996</v>
      </c>
      <c r="GU35" s="239">
        <v>5059.148897</v>
      </c>
      <c r="GV35" s="239">
        <v>3947.7331559999998</v>
      </c>
      <c r="GW35" s="239">
        <v>4148.7117719999997</v>
      </c>
      <c r="GX35" s="239">
        <v>5314.2311929999996</v>
      </c>
      <c r="GY35" s="239">
        <v>3362.309483</v>
      </c>
      <c r="GZ35" s="239">
        <v>4345.1818219999996</v>
      </c>
      <c r="HA35" s="239">
        <v>3271.7181150000001</v>
      </c>
      <c r="HB35" s="239">
        <v>5035.3574850000005</v>
      </c>
      <c r="HC35" s="239">
        <v>7583.0510039999999</v>
      </c>
      <c r="HD35" s="239">
        <v>7543.4674450000002</v>
      </c>
      <c r="HE35" s="239">
        <v>3609.7127169999999</v>
      </c>
      <c r="HF35" s="239">
        <v>3572.557143</v>
      </c>
      <c r="HG35" s="239">
        <v>6948.9048160000002</v>
      </c>
      <c r="HH35" s="239">
        <v>6133.6148929999999</v>
      </c>
      <c r="HI35" s="239">
        <v>2955.0310549999999</v>
      </c>
      <c r="HJ35" s="239">
        <v>3788.5881399999998</v>
      </c>
      <c r="HK35" s="239">
        <v>3649.6294200000002</v>
      </c>
      <c r="HL35" s="239">
        <v>3235.2459389999999</v>
      </c>
      <c r="HM35" s="239">
        <v>2223.563044</v>
      </c>
      <c r="HN35" s="239">
        <v>4683.3063000000002</v>
      </c>
      <c r="HO35" s="239">
        <v>5051.6823530000001</v>
      </c>
      <c r="HP35" s="239">
        <v>11507.505937</v>
      </c>
      <c r="HQ35" s="239">
        <v>3772.1929930000001</v>
      </c>
      <c r="HR35" s="239">
        <v>7080.5669019999996</v>
      </c>
      <c r="HS35" s="239">
        <v>8701.4597229999999</v>
      </c>
      <c r="HT35" s="239">
        <v>5336.8474569999998</v>
      </c>
      <c r="HU35" s="239">
        <v>3595.6993459999999</v>
      </c>
      <c r="HV35" s="239">
        <v>3202.7139390000002</v>
      </c>
      <c r="HW35" s="239">
        <v>3238.1340839999998</v>
      </c>
      <c r="HX35" s="239">
        <v>3881.850602</v>
      </c>
      <c r="HY35" s="239">
        <v>4270.2076619999998</v>
      </c>
      <c r="HZ35" s="239">
        <v>2768.9081190000002</v>
      </c>
      <c r="IA35" s="239">
        <v>3221.5772959999999</v>
      </c>
      <c r="IB35" s="239">
        <v>3050.7671660000001</v>
      </c>
      <c r="IC35" s="239">
        <v>3858.637401</v>
      </c>
      <c r="ID35" s="239">
        <v>6158.4668320000001</v>
      </c>
      <c r="IE35" s="239">
        <v>4062.2535819999998</v>
      </c>
      <c r="IF35" s="239">
        <v>3517.4985919999999</v>
      </c>
      <c r="IG35" s="239">
        <v>2718.0632620000001</v>
      </c>
      <c r="IH35" s="238">
        <v>111.39519342534599</v>
      </c>
      <c r="II35" s="238">
        <v>113.66909478076001</v>
      </c>
      <c r="IJ35" s="238">
        <v>113.315905871998</v>
      </c>
      <c r="IK35" s="238">
        <v>112.856935871278</v>
      </c>
      <c r="IL35" s="238">
        <v>109.99749362979</v>
      </c>
      <c r="IM35" s="238">
        <v>110.713232248785</v>
      </c>
      <c r="IN35" s="238">
        <v>102.731711643946</v>
      </c>
      <c r="IO35" s="238">
        <v>99.970993869599994</v>
      </c>
      <c r="IP35" s="219"/>
    </row>
    <row r="36" spans="1:250" ht="15.75" customHeight="1">
      <c r="A36" s="237">
        <v>40634</v>
      </c>
      <c r="B36" s="240">
        <v>762</v>
      </c>
      <c r="C36" s="240">
        <v>754</v>
      </c>
      <c r="D36" s="240">
        <v>741</v>
      </c>
      <c r="E36" s="240">
        <v>1277</v>
      </c>
      <c r="F36" s="240">
        <v>2557</v>
      </c>
      <c r="G36" s="240">
        <v>1422</v>
      </c>
      <c r="H36" s="238">
        <v>251</v>
      </c>
      <c r="I36" s="238">
        <v>1.56</v>
      </c>
      <c r="J36" s="239">
        <v>30298</v>
      </c>
      <c r="K36" s="239">
        <v>19414</v>
      </c>
      <c r="L36" s="239">
        <v>2570</v>
      </c>
      <c r="M36" s="239">
        <v>163705</v>
      </c>
      <c r="N36" s="239">
        <v>48973</v>
      </c>
      <c r="O36" s="239">
        <v>6257</v>
      </c>
      <c r="P36" s="239">
        <v>118968</v>
      </c>
      <c r="Q36" s="239">
        <v>18501</v>
      </c>
      <c r="R36" s="239">
        <v>3088</v>
      </c>
      <c r="S36" s="239">
        <v>7014</v>
      </c>
      <c r="T36" s="240">
        <v>109948</v>
      </c>
      <c r="U36" s="240">
        <v>357023</v>
      </c>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v>1035</v>
      </c>
      <c r="CB36" s="238">
        <v>489</v>
      </c>
      <c r="CC36" s="238">
        <v>292</v>
      </c>
      <c r="CD36" s="238">
        <v>108885</v>
      </c>
      <c r="CE36" s="238">
        <v>938741</v>
      </c>
      <c r="CF36" s="238"/>
      <c r="CG36" s="238"/>
      <c r="CH36" s="238"/>
      <c r="CI36" s="238"/>
      <c r="CJ36" s="242">
        <v>124.590187630706</v>
      </c>
      <c r="CK36" s="243"/>
      <c r="CL36" s="238"/>
      <c r="CM36" s="238"/>
      <c r="CN36" s="238"/>
      <c r="CO36" s="238"/>
      <c r="CP36" s="238"/>
      <c r="CQ36" s="238"/>
      <c r="CR36" s="240">
        <v>6486</v>
      </c>
      <c r="CS36" s="240">
        <v>65595</v>
      </c>
      <c r="CT36" s="240">
        <v>15571</v>
      </c>
      <c r="CU36" s="240">
        <v>134708</v>
      </c>
      <c r="CV36" s="238"/>
      <c r="CW36" s="238"/>
      <c r="CX36" s="238"/>
      <c r="CY36" s="238"/>
      <c r="CZ36" s="240">
        <v>146510.9</v>
      </c>
      <c r="DA36" s="240">
        <v>1223278.8</v>
      </c>
      <c r="DB36" s="240">
        <v>53990.9</v>
      </c>
      <c r="DC36" s="240">
        <v>562427.19999999995</v>
      </c>
      <c r="DD36" s="238">
        <v>2389286</v>
      </c>
      <c r="DE36" s="240">
        <v>317087</v>
      </c>
      <c r="DF36" s="240">
        <v>0.28866671804872301</v>
      </c>
      <c r="DG36" s="240">
        <v>9.4093151687294903</v>
      </c>
      <c r="DH36" s="240">
        <v>11.1517191401445</v>
      </c>
      <c r="DI36" s="238">
        <v>149767.23699999999</v>
      </c>
      <c r="DJ36" s="238">
        <v>55298.446000000004</v>
      </c>
      <c r="DK36" s="238">
        <v>143780.041</v>
      </c>
      <c r="DL36" s="238">
        <v>166745.50700000001</v>
      </c>
      <c r="DM36" s="238">
        <v>10578.513999999999</v>
      </c>
      <c r="DN36" s="238">
        <v>17510.513999999999</v>
      </c>
      <c r="DO36" s="238">
        <v>127.15</v>
      </c>
      <c r="DP36" s="238">
        <v>162.767</v>
      </c>
      <c r="DQ36" s="238">
        <v>543970.17599999998</v>
      </c>
      <c r="DR36" s="239">
        <v>25080</v>
      </c>
      <c r="DS36" s="239">
        <v>4465</v>
      </c>
      <c r="DT36" s="239">
        <v>46494</v>
      </c>
      <c r="DU36" s="239">
        <v>39527</v>
      </c>
      <c r="DV36" s="239">
        <v>775</v>
      </c>
      <c r="DW36" s="239">
        <v>3170</v>
      </c>
      <c r="DX36" s="239">
        <v>28743</v>
      </c>
      <c r="DY36" s="238">
        <v>319</v>
      </c>
      <c r="DZ36" s="239">
        <v>148573</v>
      </c>
      <c r="EA36" s="239">
        <v>2437431</v>
      </c>
      <c r="EB36" s="238">
        <v>3481</v>
      </c>
      <c r="EC36" s="238">
        <v>10384</v>
      </c>
      <c r="ED36" s="238">
        <v>1161</v>
      </c>
      <c r="EE36" s="238">
        <v>11642</v>
      </c>
      <c r="EF36" s="238">
        <v>2170</v>
      </c>
      <c r="EG36" s="238">
        <v>5520</v>
      </c>
      <c r="EH36" s="238">
        <v>1877</v>
      </c>
      <c r="EI36" s="238">
        <v>30400.084999999999</v>
      </c>
      <c r="EJ36" s="238">
        <v>3241</v>
      </c>
      <c r="EK36" s="238">
        <v>249</v>
      </c>
      <c r="EL36" s="238">
        <v>236</v>
      </c>
      <c r="EM36" s="238">
        <v>21898</v>
      </c>
      <c r="EN36" s="239">
        <v>153107</v>
      </c>
      <c r="EO36" s="239">
        <v>45919</v>
      </c>
      <c r="EP36" s="239" t="s">
        <v>471</v>
      </c>
      <c r="EQ36" s="239">
        <v>5056</v>
      </c>
      <c r="ER36" s="239">
        <v>7638</v>
      </c>
      <c r="ES36" s="239">
        <v>968</v>
      </c>
      <c r="ET36" s="239">
        <v>3166</v>
      </c>
      <c r="EU36" s="239">
        <v>30012</v>
      </c>
      <c r="EV36" s="239">
        <v>380687</v>
      </c>
      <c r="EW36" s="239">
        <v>86063</v>
      </c>
      <c r="EX36" s="239" t="s">
        <v>471</v>
      </c>
      <c r="EY36" s="239">
        <v>18433</v>
      </c>
      <c r="EZ36" s="239">
        <v>20782</v>
      </c>
      <c r="FA36" s="239">
        <v>2504</v>
      </c>
      <c r="FB36" s="239">
        <v>11395</v>
      </c>
      <c r="FC36" s="239">
        <v>123291</v>
      </c>
      <c r="FD36" s="238"/>
      <c r="FE36" s="238">
        <v>1.87</v>
      </c>
      <c r="FF36" s="238" t="s">
        <v>471</v>
      </c>
      <c r="FG36" s="238">
        <v>3.65</v>
      </c>
      <c r="FH36" s="238">
        <v>2.66</v>
      </c>
      <c r="FI36" s="238">
        <v>2.59</v>
      </c>
      <c r="FJ36" s="238">
        <v>3.6</v>
      </c>
      <c r="FK36" s="238">
        <v>4.4249999999999998</v>
      </c>
      <c r="FL36" s="238">
        <v>25.6</v>
      </c>
      <c r="FM36" s="238">
        <v>37.700000000000003</v>
      </c>
      <c r="FN36" s="238" t="s">
        <v>471</v>
      </c>
      <c r="FO36" s="238">
        <v>12.4</v>
      </c>
      <c r="FP36" s="238">
        <v>19.7</v>
      </c>
      <c r="FQ36" s="238">
        <v>11.6</v>
      </c>
      <c r="FR36" s="238">
        <v>18</v>
      </c>
      <c r="FS36" s="238">
        <v>32.4</v>
      </c>
      <c r="FT36" s="238"/>
      <c r="FU36" s="238"/>
      <c r="FV36" s="238"/>
      <c r="FW36" s="238"/>
      <c r="FX36" s="238"/>
      <c r="FY36" s="238"/>
      <c r="FZ36" s="238"/>
      <c r="GA36" s="238">
        <v>165601</v>
      </c>
      <c r="GB36" s="238">
        <v>6171</v>
      </c>
      <c r="GC36" s="238"/>
      <c r="GD36" s="239">
        <v>2839.8505850000001</v>
      </c>
      <c r="GE36" s="239">
        <v>2903.6842240000001</v>
      </c>
      <c r="GF36" s="239">
        <v>2850.0069229999999</v>
      </c>
      <c r="GG36" s="239">
        <v>8917.3580899999997</v>
      </c>
      <c r="GH36" s="239" t="s">
        <v>473</v>
      </c>
      <c r="GI36" s="239">
        <v>3487.543498</v>
      </c>
      <c r="GJ36" s="239">
        <v>5826.5087510000003</v>
      </c>
      <c r="GK36" s="239" t="s">
        <v>473</v>
      </c>
      <c r="GL36" s="239">
        <v>2898.6843909999998</v>
      </c>
      <c r="GM36" s="239">
        <v>3138.4513790000001</v>
      </c>
      <c r="GN36" s="239">
        <v>3680.8932239999999</v>
      </c>
      <c r="GO36" s="239">
        <v>2770.6916000000001</v>
      </c>
      <c r="GP36" s="239">
        <v>4731.4020899999996</v>
      </c>
      <c r="GQ36" s="239">
        <v>4655.5574379999998</v>
      </c>
      <c r="GR36" s="239">
        <v>7432.7844729999997</v>
      </c>
      <c r="GS36" s="239">
        <v>8564.3369170000005</v>
      </c>
      <c r="GT36" s="239">
        <v>4658.9528440000004</v>
      </c>
      <c r="GU36" s="239">
        <v>5561.5433579999999</v>
      </c>
      <c r="GV36" s="239">
        <v>3828.0081100000002</v>
      </c>
      <c r="GW36" s="239">
        <v>3809.7304060000001</v>
      </c>
      <c r="GX36" s="239">
        <v>4780.1633039999997</v>
      </c>
      <c r="GY36" s="239">
        <v>3220.4446619999999</v>
      </c>
      <c r="GZ36" s="239">
        <v>4201.0603609999998</v>
      </c>
      <c r="HA36" s="239">
        <v>3229.9781819999998</v>
      </c>
      <c r="HB36" s="239">
        <v>4900.5385770000003</v>
      </c>
      <c r="HC36" s="239">
        <v>7407.0020709999999</v>
      </c>
      <c r="HD36" s="239">
        <v>7161.4335380000002</v>
      </c>
      <c r="HE36" s="239">
        <v>3545.5607060000002</v>
      </c>
      <c r="HF36" s="239">
        <v>3433.136735</v>
      </c>
      <c r="HG36" s="239">
        <v>7466.4144889999998</v>
      </c>
      <c r="HH36" s="239">
        <v>7229.9528250000003</v>
      </c>
      <c r="HI36" s="239">
        <v>2895.5124719999999</v>
      </c>
      <c r="HJ36" s="239">
        <v>3876.5272749999999</v>
      </c>
      <c r="HK36" s="239">
        <v>3723.3439920000001</v>
      </c>
      <c r="HL36" s="239">
        <v>3190.2400149999999</v>
      </c>
      <c r="HM36" s="239">
        <v>2202.5142030000002</v>
      </c>
      <c r="HN36" s="239">
        <v>4672.6192270000001</v>
      </c>
      <c r="HO36" s="239">
        <v>5483.3876469999996</v>
      </c>
      <c r="HP36" s="239">
        <v>11672.380542999999</v>
      </c>
      <c r="HQ36" s="239">
        <v>3870.0269469999998</v>
      </c>
      <c r="HR36" s="239">
        <v>6503.9783950000001</v>
      </c>
      <c r="HS36" s="239">
        <v>8625.7436159999997</v>
      </c>
      <c r="HT36" s="239">
        <v>5476.3329549999999</v>
      </c>
      <c r="HU36" s="239">
        <v>3671.6495399999999</v>
      </c>
      <c r="HV36" s="239">
        <v>3340.1881950000002</v>
      </c>
      <c r="HW36" s="239">
        <v>3234.1407749999998</v>
      </c>
      <c r="HX36" s="239">
        <v>3966.180437</v>
      </c>
      <c r="HY36" s="239">
        <v>4553.5343769999999</v>
      </c>
      <c r="HZ36" s="239">
        <v>2829.36465</v>
      </c>
      <c r="IA36" s="239">
        <v>3322.5335060000002</v>
      </c>
      <c r="IB36" s="239">
        <v>3087.3773740000001</v>
      </c>
      <c r="IC36" s="239">
        <v>3850.04675</v>
      </c>
      <c r="ID36" s="239">
        <v>6155.1293800000003</v>
      </c>
      <c r="IE36" s="239">
        <v>3994.2971379999999</v>
      </c>
      <c r="IF36" s="239">
        <v>3534.6604889999999</v>
      </c>
      <c r="IG36" s="239">
        <v>2727.802666</v>
      </c>
      <c r="IH36" s="238">
        <v>114.44704254385501</v>
      </c>
      <c r="II36" s="238">
        <v>117.04759096943801</v>
      </c>
      <c r="IJ36" s="238">
        <v>118.158394358357</v>
      </c>
      <c r="IK36" s="238">
        <v>119.051080569466</v>
      </c>
      <c r="IL36" s="238">
        <v>109.003855784137</v>
      </c>
      <c r="IM36" s="238">
        <v>113.01879012225299</v>
      </c>
      <c r="IN36" s="238">
        <v>100.256421217428</v>
      </c>
      <c r="IO36" s="238">
        <v>109.4018924407</v>
      </c>
      <c r="IP36" s="219"/>
    </row>
    <row r="37" spans="1:250" ht="15.75" customHeight="1">
      <c r="A37" s="237">
        <v>40664</v>
      </c>
      <c r="B37" s="240">
        <v>738</v>
      </c>
      <c r="C37" s="240">
        <v>751</v>
      </c>
      <c r="D37" s="240">
        <v>686</v>
      </c>
      <c r="E37" s="240">
        <v>1279</v>
      </c>
      <c r="F37" s="240">
        <v>2632</v>
      </c>
      <c r="G37" s="240">
        <v>1355</v>
      </c>
      <c r="H37" s="238">
        <v>270</v>
      </c>
      <c r="I37" s="238">
        <v>1.5680000000000001</v>
      </c>
      <c r="J37" s="239">
        <v>27888</v>
      </c>
      <c r="K37" s="239">
        <v>9315</v>
      </c>
      <c r="L37" s="239">
        <v>815</v>
      </c>
      <c r="M37" s="239">
        <v>151860</v>
      </c>
      <c r="N37" s="239">
        <v>23239</v>
      </c>
      <c r="O37" s="239">
        <v>2159</v>
      </c>
      <c r="P37" s="239">
        <v>111045</v>
      </c>
      <c r="Q37" s="239">
        <v>8211</v>
      </c>
      <c r="R37" s="239">
        <v>1291</v>
      </c>
      <c r="S37" s="239">
        <v>8095</v>
      </c>
      <c r="T37" s="240">
        <v>121877</v>
      </c>
      <c r="U37" s="240">
        <v>583976</v>
      </c>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v>848</v>
      </c>
      <c r="CB37" s="238">
        <v>350</v>
      </c>
      <c r="CC37" s="238">
        <v>206</v>
      </c>
      <c r="CD37" s="238">
        <v>117653</v>
      </c>
      <c r="CE37" s="238">
        <v>988185</v>
      </c>
      <c r="CF37" s="238"/>
      <c r="CG37" s="238"/>
      <c r="CH37" s="238"/>
      <c r="CI37" s="238"/>
      <c r="CJ37" s="242">
        <v>131.33591596842399</v>
      </c>
      <c r="CK37" s="243"/>
      <c r="CL37" s="238"/>
      <c r="CM37" s="238"/>
      <c r="CN37" s="238"/>
      <c r="CO37" s="238"/>
      <c r="CP37" s="238"/>
      <c r="CQ37" s="238"/>
      <c r="CR37" s="240">
        <v>6564</v>
      </c>
      <c r="CS37" s="240">
        <v>68218</v>
      </c>
      <c r="CT37" s="240">
        <v>18608</v>
      </c>
      <c r="CU37" s="240">
        <v>156998</v>
      </c>
      <c r="CV37" s="238"/>
      <c r="CW37" s="238"/>
      <c r="CX37" s="238"/>
      <c r="CY37" s="238"/>
      <c r="CZ37" s="240">
        <v>124290.9</v>
      </c>
      <c r="DA37" s="240">
        <v>1185206.7</v>
      </c>
      <c r="DB37" s="240">
        <v>53298.1</v>
      </c>
      <c r="DC37" s="240">
        <v>546650.6</v>
      </c>
      <c r="DD37" s="238">
        <v>2408250</v>
      </c>
      <c r="DE37" s="240">
        <v>359076</v>
      </c>
      <c r="DF37" s="240">
        <v>0.27938769509522399</v>
      </c>
      <c r="DG37" s="240">
        <v>9.5769357820641492</v>
      </c>
      <c r="DH37" s="240">
        <v>11.191633656372399</v>
      </c>
      <c r="DI37" s="238">
        <v>137224.43100000001</v>
      </c>
      <c r="DJ37" s="238">
        <v>45747.906000000003</v>
      </c>
      <c r="DK37" s="238">
        <v>144419.41800000001</v>
      </c>
      <c r="DL37" s="238">
        <v>177862.106</v>
      </c>
      <c r="DM37" s="238">
        <v>11096.031000000001</v>
      </c>
      <c r="DN37" s="238">
        <v>16865.715</v>
      </c>
      <c r="DO37" s="238">
        <v>86.198999999999998</v>
      </c>
      <c r="DP37" s="238">
        <v>447.52800000000002</v>
      </c>
      <c r="DQ37" s="238">
        <v>533749.33400000003</v>
      </c>
      <c r="DR37" s="239">
        <v>63098</v>
      </c>
      <c r="DS37" s="239">
        <v>7705</v>
      </c>
      <c r="DT37" s="239">
        <v>44596</v>
      </c>
      <c r="DU37" s="239">
        <v>27444</v>
      </c>
      <c r="DV37" s="239">
        <v>1953</v>
      </c>
      <c r="DW37" s="239">
        <v>9407</v>
      </c>
      <c r="DX37" s="239">
        <v>29290</v>
      </c>
      <c r="DY37" s="238">
        <v>323</v>
      </c>
      <c r="DZ37" s="239">
        <v>183816</v>
      </c>
      <c r="EA37" s="239">
        <v>2895641</v>
      </c>
      <c r="EB37" s="238">
        <v>2806</v>
      </c>
      <c r="EC37" s="238">
        <v>10797</v>
      </c>
      <c r="ED37" s="238">
        <v>1338</v>
      </c>
      <c r="EE37" s="238">
        <v>6906</v>
      </c>
      <c r="EF37" s="238">
        <v>2325</v>
      </c>
      <c r="EG37" s="238">
        <v>5644</v>
      </c>
      <c r="EH37" s="238">
        <v>1946</v>
      </c>
      <c r="EI37" s="238">
        <v>31563</v>
      </c>
      <c r="EJ37" s="238">
        <v>3354</v>
      </c>
      <c r="EK37" s="238">
        <v>251</v>
      </c>
      <c r="EL37" s="238">
        <v>262</v>
      </c>
      <c r="EM37" s="238">
        <v>18722</v>
      </c>
      <c r="EN37" s="239">
        <v>139977</v>
      </c>
      <c r="EO37" s="239">
        <v>48619</v>
      </c>
      <c r="EP37" s="239" t="s">
        <v>471</v>
      </c>
      <c r="EQ37" s="239">
        <v>1491</v>
      </c>
      <c r="ER37" s="239">
        <v>4008</v>
      </c>
      <c r="ES37" s="239">
        <v>696</v>
      </c>
      <c r="ET37" s="239">
        <v>2997</v>
      </c>
      <c r="EU37" s="239">
        <v>23785</v>
      </c>
      <c r="EV37" s="239">
        <v>307042</v>
      </c>
      <c r="EW37" s="239">
        <v>80906</v>
      </c>
      <c r="EX37" s="239" t="s">
        <v>471</v>
      </c>
      <c r="EY37" s="239">
        <v>5358</v>
      </c>
      <c r="EZ37" s="239">
        <v>8152</v>
      </c>
      <c r="FA37" s="239">
        <v>1775</v>
      </c>
      <c r="FB37" s="239">
        <v>10655</v>
      </c>
      <c r="FC37" s="239">
        <v>104350</v>
      </c>
      <c r="FD37" s="238"/>
      <c r="FE37" s="238">
        <v>1.6850000000000001</v>
      </c>
      <c r="FF37" s="238" t="s">
        <v>471</v>
      </c>
      <c r="FG37" s="238">
        <v>3.59</v>
      </c>
      <c r="FH37" s="238">
        <v>2.0299999999999998</v>
      </c>
      <c r="FI37" s="238">
        <v>2.5499999999999998</v>
      </c>
      <c r="FJ37" s="238">
        <v>3.56</v>
      </c>
      <c r="FK37" s="238">
        <v>4.5949999999999998</v>
      </c>
      <c r="FL37" s="238">
        <v>20.9</v>
      </c>
      <c r="FM37" s="238">
        <v>34.5</v>
      </c>
      <c r="FN37" s="238" t="s">
        <v>471</v>
      </c>
      <c r="FO37" s="238">
        <v>4.0999999999999996</v>
      </c>
      <c r="FP37" s="238">
        <v>7.2</v>
      </c>
      <c r="FQ37" s="238">
        <v>9.3000000000000007</v>
      </c>
      <c r="FR37" s="238">
        <v>16.399999999999999</v>
      </c>
      <c r="FS37" s="238">
        <v>28</v>
      </c>
      <c r="FT37" s="238"/>
      <c r="FU37" s="238"/>
      <c r="FV37" s="238"/>
      <c r="FW37" s="238"/>
      <c r="FX37" s="238"/>
      <c r="FY37" s="238"/>
      <c r="FZ37" s="238"/>
      <c r="GA37" s="238">
        <v>204228.11799999999</v>
      </c>
      <c r="GB37" s="238">
        <v>7610.9859999999999</v>
      </c>
      <c r="GC37" s="238"/>
      <c r="GD37" s="239">
        <v>2874.3132999999998</v>
      </c>
      <c r="GE37" s="239">
        <v>3252.8361540000001</v>
      </c>
      <c r="GF37" s="239">
        <v>2212.965385</v>
      </c>
      <c r="GG37" s="239">
        <v>12002.016426</v>
      </c>
      <c r="GH37" s="239" t="s">
        <v>473</v>
      </c>
      <c r="GI37" s="239">
        <v>3635.6844500000002</v>
      </c>
      <c r="GJ37" s="239">
        <v>5463.0993820000003</v>
      </c>
      <c r="GK37" s="239" t="s">
        <v>473</v>
      </c>
      <c r="GL37" s="239">
        <v>3068.359101</v>
      </c>
      <c r="GM37" s="239">
        <v>3392.5452409999998</v>
      </c>
      <c r="GN37" s="239">
        <v>3754.9445340000002</v>
      </c>
      <c r="GO37" s="239">
        <v>3026.28604</v>
      </c>
      <c r="GP37" s="239">
        <v>4514.362545</v>
      </c>
      <c r="GQ37" s="239">
        <v>4957.3059190000004</v>
      </c>
      <c r="GR37" s="239">
        <v>7574.630204</v>
      </c>
      <c r="GS37" s="239">
        <v>8408.5116049999997</v>
      </c>
      <c r="GT37" s="239">
        <v>4330.2640030000002</v>
      </c>
      <c r="GU37" s="239">
        <v>5453.938365</v>
      </c>
      <c r="GV37" s="239">
        <v>4680.57809</v>
      </c>
      <c r="GW37" s="239">
        <v>4559.5981250000004</v>
      </c>
      <c r="GX37" s="239">
        <v>5662.2431779999997</v>
      </c>
      <c r="GY37" s="239">
        <v>3242.4198240000001</v>
      </c>
      <c r="GZ37" s="239">
        <v>4748.9744870000004</v>
      </c>
      <c r="HA37" s="239">
        <v>2739.1348039999998</v>
      </c>
      <c r="HB37" s="239">
        <v>5600.5038949999998</v>
      </c>
      <c r="HC37" s="239">
        <v>7576.4750809999996</v>
      </c>
      <c r="HD37" s="239">
        <v>7275.1315189999996</v>
      </c>
      <c r="HE37" s="239">
        <v>3789.3909389999999</v>
      </c>
      <c r="HF37" s="239">
        <v>3651.4205999999999</v>
      </c>
      <c r="HG37" s="239">
        <v>7808.8385420000004</v>
      </c>
      <c r="HH37" s="239">
        <v>6310.046722</v>
      </c>
      <c r="HI37" s="239">
        <v>3538.9737009999999</v>
      </c>
      <c r="HJ37" s="239">
        <v>4053.1445520000002</v>
      </c>
      <c r="HK37" s="239">
        <v>3773.4725429999999</v>
      </c>
      <c r="HL37" s="239">
        <v>3214.4631250000002</v>
      </c>
      <c r="HM37" s="239">
        <v>2253.383139</v>
      </c>
      <c r="HN37" s="239">
        <v>5095.8874130000004</v>
      </c>
      <c r="HO37" s="239">
        <v>5443.0825000000004</v>
      </c>
      <c r="HP37" s="239">
        <v>11128.796923</v>
      </c>
      <c r="HQ37" s="239">
        <v>4021.1109710000001</v>
      </c>
      <c r="HR37" s="239">
        <v>6119.0639510000001</v>
      </c>
      <c r="HS37" s="239">
        <v>8879.6689029999998</v>
      </c>
      <c r="HT37" s="239">
        <v>5586.238018</v>
      </c>
      <c r="HU37" s="239">
        <v>3614.41642</v>
      </c>
      <c r="HV37" s="239">
        <v>3485.4346740000001</v>
      </c>
      <c r="HW37" s="239">
        <v>3183.2430410000002</v>
      </c>
      <c r="HX37" s="239">
        <v>4216.7025469999999</v>
      </c>
      <c r="HY37" s="239">
        <v>5084.2797479999999</v>
      </c>
      <c r="HZ37" s="239">
        <v>2915.462145</v>
      </c>
      <c r="IA37" s="239">
        <v>3583.9716520000002</v>
      </c>
      <c r="IB37" s="239">
        <v>3092.1514929999998</v>
      </c>
      <c r="IC37" s="239">
        <v>3894.953743</v>
      </c>
      <c r="ID37" s="239">
        <v>6222.0033370000001</v>
      </c>
      <c r="IE37" s="239">
        <v>4087.0486639999999</v>
      </c>
      <c r="IF37" s="239">
        <v>3518.9209500000002</v>
      </c>
      <c r="IG37" s="239">
        <v>2828.7834360000002</v>
      </c>
      <c r="IH37" s="238">
        <v>117.42776095837</v>
      </c>
      <c r="II37" s="238">
        <v>118.095000600627</v>
      </c>
      <c r="IJ37" s="238">
        <v>120.51925137073501</v>
      </c>
      <c r="IK37" s="238">
        <v>118.551659046814</v>
      </c>
      <c r="IL37" s="238">
        <v>109.29762567607899</v>
      </c>
      <c r="IM37" s="238">
        <v>109.61358621343101</v>
      </c>
      <c r="IN37" s="238">
        <v>101.100800679467</v>
      </c>
      <c r="IO37" s="238">
        <v>102.8188815738</v>
      </c>
      <c r="IP37" s="219"/>
    </row>
    <row r="38" spans="1:250" ht="15.75" customHeight="1">
      <c r="A38" s="237">
        <v>40695</v>
      </c>
      <c r="B38" s="240">
        <v>738</v>
      </c>
      <c r="C38" s="240">
        <v>678</v>
      </c>
      <c r="D38" s="240">
        <v>684</v>
      </c>
      <c r="E38" s="240">
        <v>1280</v>
      </c>
      <c r="F38" s="240">
        <v>2649</v>
      </c>
      <c r="G38" s="240">
        <v>1465</v>
      </c>
      <c r="H38" s="238">
        <v>278</v>
      </c>
      <c r="I38" s="238">
        <v>1.484</v>
      </c>
      <c r="J38" s="239">
        <v>32674</v>
      </c>
      <c r="K38" s="239">
        <v>9443</v>
      </c>
      <c r="L38" s="239">
        <v>5438</v>
      </c>
      <c r="M38" s="239">
        <v>169051</v>
      </c>
      <c r="N38" s="239">
        <v>24062</v>
      </c>
      <c r="O38" s="239">
        <v>13296</v>
      </c>
      <c r="P38" s="239">
        <v>123522</v>
      </c>
      <c r="Q38" s="239">
        <v>8761</v>
      </c>
      <c r="R38" s="239">
        <v>6890</v>
      </c>
      <c r="S38" s="239">
        <v>8081</v>
      </c>
      <c r="T38" s="240">
        <v>122879</v>
      </c>
      <c r="U38" s="240">
        <v>551800</v>
      </c>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v>894</v>
      </c>
      <c r="CB38" s="238">
        <v>387</v>
      </c>
      <c r="CC38" s="238">
        <v>227</v>
      </c>
      <c r="CD38" s="238">
        <v>104322</v>
      </c>
      <c r="CE38" s="238">
        <v>887565</v>
      </c>
      <c r="CF38" s="238"/>
      <c r="CG38" s="238"/>
      <c r="CH38" s="238"/>
      <c r="CI38" s="238"/>
      <c r="CJ38" s="242">
        <v>146.46355465715899</v>
      </c>
      <c r="CK38" s="243"/>
      <c r="CL38" s="238"/>
      <c r="CM38" s="238"/>
      <c r="CN38" s="238"/>
      <c r="CO38" s="238"/>
      <c r="CP38" s="238"/>
      <c r="CQ38" s="238"/>
      <c r="CR38" s="240">
        <v>7732</v>
      </c>
      <c r="CS38" s="240">
        <v>78720</v>
      </c>
      <c r="CT38" s="240">
        <v>18416</v>
      </c>
      <c r="CU38" s="240">
        <v>155070</v>
      </c>
      <c r="CV38" s="238"/>
      <c r="CW38" s="238"/>
      <c r="CX38" s="238"/>
      <c r="CY38" s="238"/>
      <c r="CZ38" s="240">
        <v>119279.9</v>
      </c>
      <c r="DA38" s="240">
        <v>1157339.8999999999</v>
      </c>
      <c r="DB38" s="240">
        <v>49639.3</v>
      </c>
      <c r="DC38" s="240">
        <v>531549.6</v>
      </c>
      <c r="DD38" s="238">
        <v>2408870</v>
      </c>
      <c r="DE38" s="240">
        <v>317535</v>
      </c>
      <c r="DF38" s="240">
        <v>0.27902731062055702</v>
      </c>
      <c r="DG38" s="240">
        <v>9.6489109206158208</v>
      </c>
      <c r="DH38" s="240">
        <v>11.2676913502253</v>
      </c>
      <c r="DI38" s="238">
        <v>145148.739</v>
      </c>
      <c r="DJ38" s="238">
        <v>47843.398999999998</v>
      </c>
      <c r="DK38" s="238">
        <v>146213.61499999999</v>
      </c>
      <c r="DL38" s="238">
        <v>190097.753</v>
      </c>
      <c r="DM38" s="238">
        <v>12319.161</v>
      </c>
      <c r="DN38" s="238">
        <v>18267.509999999998</v>
      </c>
      <c r="DO38" s="238">
        <v>63.247</v>
      </c>
      <c r="DP38" s="238">
        <v>171.124</v>
      </c>
      <c r="DQ38" s="238">
        <v>560124.54799999995</v>
      </c>
      <c r="DR38" s="239">
        <v>112551</v>
      </c>
      <c r="DS38" s="239">
        <v>11161</v>
      </c>
      <c r="DT38" s="239">
        <v>35589</v>
      </c>
      <c r="DU38" s="239">
        <v>30579</v>
      </c>
      <c r="DV38" s="239">
        <v>3374</v>
      </c>
      <c r="DW38" s="239">
        <v>12679</v>
      </c>
      <c r="DX38" s="239">
        <v>29659</v>
      </c>
      <c r="DY38" s="238">
        <v>379</v>
      </c>
      <c r="DZ38" s="239">
        <v>235971</v>
      </c>
      <c r="EA38" s="239">
        <v>3112163</v>
      </c>
      <c r="EB38" s="238">
        <v>1076</v>
      </c>
      <c r="EC38" s="238">
        <v>9456</v>
      </c>
      <c r="ED38" s="238">
        <v>1447</v>
      </c>
      <c r="EE38" s="238">
        <v>2480</v>
      </c>
      <c r="EF38" s="238">
        <v>2083</v>
      </c>
      <c r="EG38" s="238">
        <v>3876</v>
      </c>
      <c r="EH38" s="238">
        <v>1479</v>
      </c>
      <c r="EI38" s="238">
        <v>29829</v>
      </c>
      <c r="EJ38" s="238">
        <v>3195</v>
      </c>
      <c r="EK38" s="238">
        <v>245</v>
      </c>
      <c r="EL38" s="238">
        <v>248</v>
      </c>
      <c r="EM38" s="238">
        <v>17867</v>
      </c>
      <c r="EN38" s="239">
        <v>132600</v>
      </c>
      <c r="EO38" s="239">
        <v>48963</v>
      </c>
      <c r="EP38" s="239" t="s">
        <v>471</v>
      </c>
      <c r="EQ38" s="239">
        <v>1492</v>
      </c>
      <c r="ER38" s="239">
        <v>4549</v>
      </c>
      <c r="ES38" s="239">
        <v>593</v>
      </c>
      <c r="ET38" s="239">
        <v>668</v>
      </c>
      <c r="EU38" s="239">
        <v>28029</v>
      </c>
      <c r="EV38" s="239">
        <v>327305</v>
      </c>
      <c r="EW38" s="239">
        <v>87602</v>
      </c>
      <c r="EX38" s="239" t="s">
        <v>471</v>
      </c>
      <c r="EY38" s="239">
        <v>4137</v>
      </c>
      <c r="EZ38" s="239">
        <v>9935</v>
      </c>
      <c r="FA38" s="239">
        <v>965</v>
      </c>
      <c r="FB38" s="239">
        <v>1066</v>
      </c>
      <c r="FC38" s="239">
        <v>121283</v>
      </c>
      <c r="FD38" s="238"/>
      <c r="FE38" s="238">
        <v>1.71</v>
      </c>
      <c r="FF38" s="238" t="s">
        <v>471</v>
      </c>
      <c r="FG38" s="238">
        <v>2.77</v>
      </c>
      <c r="FH38" s="238">
        <v>2.1800000000000002</v>
      </c>
      <c r="FI38" s="238">
        <v>1.63</v>
      </c>
      <c r="FJ38" s="238">
        <v>1.6</v>
      </c>
      <c r="FK38" s="238">
        <v>3.82</v>
      </c>
      <c r="FL38" s="238">
        <v>23.6</v>
      </c>
      <c r="FM38" s="238">
        <v>38.200000000000003</v>
      </c>
      <c r="FN38" s="238" t="s">
        <v>471</v>
      </c>
      <c r="FO38" s="238">
        <v>3.6</v>
      </c>
      <c r="FP38" s="238">
        <v>10.7</v>
      </c>
      <c r="FQ38" s="238">
        <v>4.5</v>
      </c>
      <c r="FR38" s="238">
        <v>2.4</v>
      </c>
      <c r="FS38" s="238">
        <v>33.700000000000003</v>
      </c>
      <c r="FT38" s="238"/>
      <c r="FU38" s="238"/>
      <c r="FV38" s="238"/>
      <c r="FW38" s="238"/>
      <c r="FX38" s="238"/>
      <c r="FY38" s="238"/>
      <c r="FZ38" s="238"/>
      <c r="GA38" s="238">
        <v>204950.769</v>
      </c>
      <c r="GB38" s="238">
        <v>7637.9210000000003</v>
      </c>
      <c r="GC38" s="238"/>
      <c r="GD38" s="239">
        <v>4221.7149579999996</v>
      </c>
      <c r="GE38" s="239">
        <v>4433.3599400000003</v>
      </c>
      <c r="GF38" s="239">
        <v>3888.613077</v>
      </c>
      <c r="GG38" s="239">
        <v>14845.486414000001</v>
      </c>
      <c r="GH38" s="239" t="s">
        <v>473</v>
      </c>
      <c r="GI38" s="239">
        <v>5264.2902819999999</v>
      </c>
      <c r="GJ38" s="239">
        <v>8115.6601819999996</v>
      </c>
      <c r="GK38" s="239" t="s">
        <v>473</v>
      </c>
      <c r="GL38" s="239">
        <v>4660.5991780000004</v>
      </c>
      <c r="GM38" s="239">
        <v>4913.5110709999999</v>
      </c>
      <c r="GN38" s="239">
        <v>5329.8091889999996</v>
      </c>
      <c r="GO38" s="239">
        <v>4385.9651480000002</v>
      </c>
      <c r="GP38" s="239">
        <v>6637.8270300000004</v>
      </c>
      <c r="GQ38" s="239">
        <v>7256.8425450000004</v>
      </c>
      <c r="GR38" s="239">
        <v>13023.643306</v>
      </c>
      <c r="GS38" s="239">
        <v>13124.503328000001</v>
      </c>
      <c r="GT38" s="239">
        <v>6779.1367790000004</v>
      </c>
      <c r="GU38" s="239">
        <v>7728.695369</v>
      </c>
      <c r="GV38" s="239">
        <v>6280.6497660000005</v>
      </c>
      <c r="GW38" s="239">
        <v>6378.6892170000001</v>
      </c>
      <c r="GX38" s="239">
        <v>8136.9453050000002</v>
      </c>
      <c r="GY38" s="239">
        <v>5429.1675089999999</v>
      </c>
      <c r="GZ38" s="239">
        <v>7335.515472</v>
      </c>
      <c r="HA38" s="239">
        <v>3662.1124060000002</v>
      </c>
      <c r="HB38" s="239">
        <v>7868.7645510000002</v>
      </c>
      <c r="HC38" s="239">
        <v>12094.780478000001</v>
      </c>
      <c r="HD38" s="239">
        <v>10577.245204000001</v>
      </c>
      <c r="HE38" s="239">
        <v>5598.3095370000001</v>
      </c>
      <c r="HF38" s="239">
        <v>5848.3876039999996</v>
      </c>
      <c r="HG38" s="239">
        <v>11411.806048</v>
      </c>
      <c r="HH38" s="239">
        <v>10261.822953999999</v>
      </c>
      <c r="HI38" s="239">
        <v>4296.3386879999998</v>
      </c>
      <c r="HJ38" s="239">
        <v>6134.1864269999996</v>
      </c>
      <c r="HK38" s="239">
        <v>5997.112623</v>
      </c>
      <c r="HL38" s="239">
        <v>5281.6173840000001</v>
      </c>
      <c r="HM38" s="239">
        <v>3234.2182389999998</v>
      </c>
      <c r="HN38" s="239">
        <v>7223.3215749999999</v>
      </c>
      <c r="HO38" s="239">
        <v>7996.9679999999998</v>
      </c>
      <c r="HP38" s="239">
        <v>15015.840844</v>
      </c>
      <c r="HQ38" s="239">
        <v>6065.8213919999998</v>
      </c>
      <c r="HR38" s="239">
        <v>9550.4916549999998</v>
      </c>
      <c r="HS38" s="239">
        <v>13959.748808</v>
      </c>
      <c r="HT38" s="239">
        <v>9073.8143650000002</v>
      </c>
      <c r="HU38" s="239">
        <v>6015.2575829999996</v>
      </c>
      <c r="HV38" s="239">
        <v>5249.2993450000004</v>
      </c>
      <c r="HW38" s="239">
        <v>5090.9282970000004</v>
      </c>
      <c r="HX38" s="239">
        <v>6373.0280380000004</v>
      </c>
      <c r="HY38" s="239">
        <v>6863.2496549999996</v>
      </c>
      <c r="HZ38" s="239">
        <v>4267.8279750000002</v>
      </c>
      <c r="IA38" s="239">
        <v>4665.072494</v>
      </c>
      <c r="IB38" s="239">
        <v>4357.9310329999998</v>
      </c>
      <c r="IC38" s="239">
        <v>5833.0344779999996</v>
      </c>
      <c r="ID38" s="239">
        <v>8856.0835549999993</v>
      </c>
      <c r="IE38" s="239">
        <v>6186.0673349999997</v>
      </c>
      <c r="IF38" s="239">
        <v>5304.1307610000003</v>
      </c>
      <c r="IG38" s="239">
        <v>4337.3985290000001</v>
      </c>
      <c r="IH38" s="238">
        <v>119.64894112157801</v>
      </c>
      <c r="II38" s="238">
        <v>119.187426413271</v>
      </c>
      <c r="IJ38" s="238">
        <v>124.023614581578</v>
      </c>
      <c r="IK38" s="238">
        <v>120.269351912541</v>
      </c>
      <c r="IL38" s="238">
        <v>126.889086046656</v>
      </c>
      <c r="IM38" s="238">
        <v>122.824655031605</v>
      </c>
      <c r="IN38" s="238">
        <v>104.891717466722</v>
      </c>
      <c r="IO38" s="238">
        <v>103.08362591549999</v>
      </c>
      <c r="IP38" s="219"/>
    </row>
    <row r="39" spans="1:250" ht="15.75" customHeight="1">
      <c r="A39" s="237">
        <v>40725</v>
      </c>
      <c r="B39" s="240">
        <v>680</v>
      </c>
      <c r="C39" s="240">
        <v>701</v>
      </c>
      <c r="D39" s="240">
        <v>636</v>
      </c>
      <c r="E39" s="240">
        <v>1302</v>
      </c>
      <c r="F39" s="240">
        <v>2681</v>
      </c>
      <c r="G39" s="240">
        <v>1325</v>
      </c>
      <c r="H39" s="238">
        <v>289</v>
      </c>
      <c r="I39" s="238">
        <v>1.518</v>
      </c>
      <c r="J39" s="239">
        <v>26186</v>
      </c>
      <c r="K39" s="239">
        <v>8526</v>
      </c>
      <c r="L39" s="239">
        <v>6139</v>
      </c>
      <c r="M39" s="239">
        <v>135287</v>
      </c>
      <c r="N39" s="239">
        <v>23538</v>
      </c>
      <c r="O39" s="239">
        <v>15917</v>
      </c>
      <c r="P39" s="239">
        <v>98252</v>
      </c>
      <c r="Q39" s="239">
        <v>8240</v>
      </c>
      <c r="R39" s="239">
        <v>8115</v>
      </c>
      <c r="S39" s="239">
        <v>8341</v>
      </c>
      <c r="T39" s="240">
        <v>125958</v>
      </c>
      <c r="U39" s="240">
        <v>566071</v>
      </c>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v>934</v>
      </c>
      <c r="CB39" s="238">
        <v>410</v>
      </c>
      <c r="CC39" s="238">
        <v>239</v>
      </c>
      <c r="CD39" s="238">
        <v>110724</v>
      </c>
      <c r="CE39" s="238">
        <v>911313</v>
      </c>
      <c r="CF39" s="238"/>
      <c r="CG39" s="238"/>
      <c r="CH39" s="238"/>
      <c r="CI39" s="238"/>
      <c r="CJ39" s="242">
        <v>168.39768747081001</v>
      </c>
      <c r="CK39" s="243"/>
      <c r="CL39" s="238"/>
      <c r="CM39" s="238"/>
      <c r="CN39" s="238"/>
      <c r="CO39" s="238"/>
      <c r="CP39" s="238"/>
      <c r="CQ39" s="238"/>
      <c r="CR39" s="240">
        <v>7098</v>
      </c>
      <c r="CS39" s="240">
        <v>73223</v>
      </c>
      <c r="CT39" s="240">
        <v>18476</v>
      </c>
      <c r="CU39" s="240">
        <v>158818</v>
      </c>
      <c r="CV39" s="238"/>
      <c r="CW39" s="238"/>
      <c r="CX39" s="238"/>
      <c r="CY39" s="238"/>
      <c r="CZ39" s="240">
        <v>122110</v>
      </c>
      <c r="DA39" s="240">
        <v>1195957.7</v>
      </c>
      <c r="DB39" s="240">
        <v>55772.2</v>
      </c>
      <c r="DC39" s="240">
        <v>587848.6</v>
      </c>
      <c r="DD39" s="238">
        <v>2383567</v>
      </c>
      <c r="DE39" s="240">
        <v>577771</v>
      </c>
      <c r="DF39" s="240">
        <v>0.27790716985107899</v>
      </c>
      <c r="DG39" s="240">
        <v>9.6840726024663706</v>
      </c>
      <c r="DH39" s="240">
        <v>11.620649880042601</v>
      </c>
      <c r="DI39" s="238">
        <v>169980.633</v>
      </c>
      <c r="DJ39" s="238">
        <v>47095.192999999999</v>
      </c>
      <c r="DK39" s="238">
        <v>146226.35500000001</v>
      </c>
      <c r="DL39" s="238">
        <v>197545.329</v>
      </c>
      <c r="DM39" s="238">
        <v>12595.044</v>
      </c>
      <c r="DN39" s="238">
        <v>18565.863000000001</v>
      </c>
      <c r="DO39" s="238">
        <v>77.938999999999993</v>
      </c>
      <c r="DP39" s="238">
        <v>542.55200000000002</v>
      </c>
      <c r="DQ39" s="238">
        <v>592628.90800000005</v>
      </c>
      <c r="DR39" s="239">
        <v>125862</v>
      </c>
      <c r="DS39" s="239">
        <v>11907</v>
      </c>
      <c r="DT39" s="239">
        <v>33677</v>
      </c>
      <c r="DU39" s="239">
        <v>34340</v>
      </c>
      <c r="DV39" s="239">
        <v>3652</v>
      </c>
      <c r="DW39" s="239">
        <v>14951</v>
      </c>
      <c r="DX39" s="239">
        <v>31107</v>
      </c>
      <c r="DY39" s="238">
        <v>350</v>
      </c>
      <c r="DZ39" s="239">
        <v>255846</v>
      </c>
      <c r="EA39" s="239">
        <v>3271296</v>
      </c>
      <c r="EB39" s="238">
        <v>457</v>
      </c>
      <c r="EC39" s="238">
        <v>9464</v>
      </c>
      <c r="ED39" s="238">
        <v>1368</v>
      </c>
      <c r="EE39" s="238">
        <v>2463</v>
      </c>
      <c r="EF39" s="238">
        <v>1903</v>
      </c>
      <c r="EG39" s="238">
        <v>3886</v>
      </c>
      <c r="EH39" s="238">
        <v>1213</v>
      </c>
      <c r="EI39" s="238">
        <v>30752</v>
      </c>
      <c r="EJ39" s="238">
        <v>3581</v>
      </c>
      <c r="EK39" s="238">
        <v>252</v>
      </c>
      <c r="EL39" s="238">
        <v>260</v>
      </c>
      <c r="EM39" s="238">
        <v>19744</v>
      </c>
      <c r="EN39" s="239">
        <v>217575</v>
      </c>
      <c r="EO39" s="239">
        <v>66838</v>
      </c>
      <c r="EP39" s="239">
        <v>10678</v>
      </c>
      <c r="EQ39" s="239">
        <v>5752</v>
      </c>
      <c r="ER39" s="239">
        <v>10447</v>
      </c>
      <c r="ES39" s="239">
        <v>1084</v>
      </c>
      <c r="ET39" s="239">
        <v>6142</v>
      </c>
      <c r="EU39" s="239">
        <v>42541</v>
      </c>
      <c r="EV39" s="239">
        <v>572959</v>
      </c>
      <c r="EW39" s="239">
        <v>117075</v>
      </c>
      <c r="EX39" s="239">
        <v>16327</v>
      </c>
      <c r="EY39" s="239">
        <v>23033</v>
      </c>
      <c r="EZ39" s="239">
        <v>32197</v>
      </c>
      <c r="FA39" s="239">
        <v>1967</v>
      </c>
      <c r="FB39" s="239">
        <v>19551</v>
      </c>
      <c r="FC39" s="239">
        <v>189756</v>
      </c>
      <c r="FD39" s="238"/>
      <c r="FE39" s="238">
        <v>1.76</v>
      </c>
      <c r="FF39" s="238">
        <v>1.53</v>
      </c>
      <c r="FG39" s="238">
        <v>4</v>
      </c>
      <c r="FH39" s="238">
        <v>3.14</v>
      </c>
      <c r="FI39" s="238">
        <v>1.81</v>
      </c>
      <c r="FJ39" s="238">
        <v>3.18</v>
      </c>
      <c r="FK39" s="238">
        <v>4.3600000000000003</v>
      </c>
      <c r="FL39" s="238">
        <v>35.4</v>
      </c>
      <c r="FM39" s="238">
        <v>48.9</v>
      </c>
      <c r="FN39" s="238">
        <v>39</v>
      </c>
      <c r="FO39" s="238">
        <v>17.2</v>
      </c>
      <c r="FP39" s="238">
        <v>28.7</v>
      </c>
      <c r="FQ39" s="238">
        <v>8.8000000000000007</v>
      </c>
      <c r="FR39" s="238">
        <v>31</v>
      </c>
      <c r="FS39" s="238">
        <v>41.7</v>
      </c>
      <c r="FT39" s="238"/>
      <c r="FU39" s="238"/>
      <c r="FV39" s="238"/>
      <c r="FW39" s="238"/>
      <c r="FX39" s="238"/>
      <c r="FY39" s="238"/>
      <c r="FZ39" s="238"/>
      <c r="GA39" s="238">
        <v>195807.02299999999</v>
      </c>
      <c r="GB39" s="238">
        <v>7297.1589999999997</v>
      </c>
      <c r="GC39" s="238"/>
      <c r="GD39" s="239">
        <v>2964.5436920000002</v>
      </c>
      <c r="GE39" s="239">
        <v>3498.3853330000002</v>
      </c>
      <c r="GF39" s="239">
        <v>2574.7907690000002</v>
      </c>
      <c r="GG39" s="239">
        <v>9903.5841689999997</v>
      </c>
      <c r="GH39" s="239" t="s">
        <v>473</v>
      </c>
      <c r="GI39" s="239">
        <v>3819.6251040000002</v>
      </c>
      <c r="GJ39" s="239">
        <v>5509.5508769999997</v>
      </c>
      <c r="GK39" s="239" t="s">
        <v>473</v>
      </c>
      <c r="GL39" s="239">
        <v>3348.2422660000002</v>
      </c>
      <c r="GM39" s="239">
        <v>3638.5296119999998</v>
      </c>
      <c r="GN39" s="239">
        <v>3504.194219</v>
      </c>
      <c r="GO39" s="239">
        <v>2858.356088</v>
      </c>
      <c r="GP39" s="239">
        <v>4571.2601100000002</v>
      </c>
      <c r="GQ39" s="239">
        <v>4877.4624819999999</v>
      </c>
      <c r="GR39" s="239">
        <v>8448.3673859999999</v>
      </c>
      <c r="GS39" s="239">
        <v>9211.0457220000008</v>
      </c>
      <c r="GT39" s="239">
        <v>4880.8735500000003</v>
      </c>
      <c r="GU39" s="239">
        <v>5738.9995179999996</v>
      </c>
      <c r="GV39" s="239">
        <v>4550.2200210000001</v>
      </c>
      <c r="GW39" s="239">
        <v>4573.8545919999997</v>
      </c>
      <c r="GX39" s="239">
        <v>5739.9195049999998</v>
      </c>
      <c r="GY39" s="239">
        <v>3725.7401759999998</v>
      </c>
      <c r="GZ39" s="239">
        <v>5042.1323490000004</v>
      </c>
      <c r="HA39" s="239">
        <v>3186.9817410000001</v>
      </c>
      <c r="HB39" s="239">
        <v>5485.837133</v>
      </c>
      <c r="HC39" s="239">
        <v>8111.3016539999999</v>
      </c>
      <c r="HD39" s="239">
        <v>8813.8449789999995</v>
      </c>
      <c r="HE39" s="239">
        <v>3770.368309</v>
      </c>
      <c r="HF39" s="239">
        <v>3985.5217769999999</v>
      </c>
      <c r="HG39" s="239">
        <v>8140.2177780000002</v>
      </c>
      <c r="HH39" s="239">
        <v>7183.0085740000004</v>
      </c>
      <c r="HI39" s="239">
        <v>3404.2343799999999</v>
      </c>
      <c r="HJ39" s="239">
        <v>4353.1347260000002</v>
      </c>
      <c r="HK39" s="239">
        <v>4174.9704229999998</v>
      </c>
      <c r="HL39" s="239">
        <v>3686.4995260000001</v>
      </c>
      <c r="HM39" s="239">
        <v>2486.2653289999998</v>
      </c>
      <c r="HN39" s="239">
        <v>5417.0607810000001</v>
      </c>
      <c r="HO39" s="239">
        <v>5162.8013330000003</v>
      </c>
      <c r="HP39" s="239">
        <v>10621.383378</v>
      </c>
      <c r="HQ39" s="239">
        <v>4415.4080960000001</v>
      </c>
      <c r="HR39" s="239">
        <v>7053.8492159999996</v>
      </c>
      <c r="HS39" s="239">
        <v>8266.2338920000002</v>
      </c>
      <c r="HT39" s="239">
        <v>5837.5980840000002</v>
      </c>
      <c r="HU39" s="239">
        <v>4061.4795680000002</v>
      </c>
      <c r="HV39" s="239">
        <v>3651.950824</v>
      </c>
      <c r="HW39" s="239">
        <v>3675.5741899999998</v>
      </c>
      <c r="HX39" s="239">
        <v>4477.1464390000001</v>
      </c>
      <c r="HY39" s="239">
        <v>4989.768505</v>
      </c>
      <c r="HZ39" s="239">
        <v>3265.9714949999998</v>
      </c>
      <c r="IA39" s="239">
        <v>3840.7868790000002</v>
      </c>
      <c r="IB39" s="239">
        <v>3331.9697529999999</v>
      </c>
      <c r="IC39" s="239">
        <v>3967.419621</v>
      </c>
      <c r="ID39" s="239">
        <v>6852.4149299999999</v>
      </c>
      <c r="IE39" s="239">
        <v>4271.2685659999997</v>
      </c>
      <c r="IF39" s="239">
        <v>3862.4617349999999</v>
      </c>
      <c r="IG39" s="239">
        <v>3080.5420439999998</v>
      </c>
      <c r="IH39" s="238">
        <v>120.580062199845</v>
      </c>
      <c r="II39" s="238">
        <v>119.16923174198099</v>
      </c>
      <c r="IJ39" s="238">
        <v>121.453522008878</v>
      </c>
      <c r="IK39" s="238">
        <v>120.883073547281</v>
      </c>
      <c r="IL39" s="238">
        <v>120.048196200807</v>
      </c>
      <c r="IM39" s="238">
        <v>115.823827577752</v>
      </c>
      <c r="IN39" s="238">
        <v>109.42732534392999</v>
      </c>
      <c r="IO39" s="238">
        <v>103.5594443566</v>
      </c>
      <c r="IP39" s="219"/>
    </row>
    <row r="40" spans="1:250" ht="15.75" customHeight="1">
      <c r="A40" s="237">
        <v>40756</v>
      </c>
      <c r="B40" s="240">
        <v>734</v>
      </c>
      <c r="C40" s="240">
        <v>667</v>
      </c>
      <c r="D40" s="240">
        <v>689</v>
      </c>
      <c r="E40" s="240">
        <v>1319</v>
      </c>
      <c r="F40" s="240">
        <v>3198</v>
      </c>
      <c r="G40" s="240">
        <v>1264</v>
      </c>
      <c r="H40" s="238">
        <v>330</v>
      </c>
      <c r="I40" s="238">
        <v>1.5029999999999999</v>
      </c>
      <c r="J40" s="239">
        <v>26879</v>
      </c>
      <c r="K40" s="239">
        <v>13178</v>
      </c>
      <c r="L40" s="239">
        <v>516</v>
      </c>
      <c r="M40" s="239">
        <v>144033</v>
      </c>
      <c r="N40" s="239">
        <v>32509</v>
      </c>
      <c r="O40" s="239">
        <v>1305</v>
      </c>
      <c r="P40" s="239">
        <v>101709</v>
      </c>
      <c r="Q40" s="239">
        <v>11379</v>
      </c>
      <c r="R40" s="239">
        <v>746</v>
      </c>
      <c r="S40" s="239">
        <v>11385</v>
      </c>
      <c r="T40" s="240">
        <v>123803</v>
      </c>
      <c r="U40" s="240">
        <v>554430</v>
      </c>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v>979</v>
      </c>
      <c r="CB40" s="238">
        <v>441</v>
      </c>
      <c r="CC40" s="238">
        <v>259</v>
      </c>
      <c r="CD40" s="238">
        <v>117618</v>
      </c>
      <c r="CE40" s="238">
        <v>1008599</v>
      </c>
      <c r="CF40" s="238"/>
      <c r="CG40" s="238"/>
      <c r="CH40" s="238"/>
      <c r="CI40" s="238"/>
      <c r="CJ40" s="242">
        <v>130.25556612740701</v>
      </c>
      <c r="CK40" s="243"/>
      <c r="CL40" s="238"/>
      <c r="CM40" s="238"/>
      <c r="CN40" s="238"/>
      <c r="CO40" s="238"/>
      <c r="CP40" s="238"/>
      <c r="CQ40" s="238"/>
      <c r="CR40" s="240">
        <v>7852</v>
      </c>
      <c r="CS40" s="240">
        <v>80246</v>
      </c>
      <c r="CT40" s="240">
        <v>20264</v>
      </c>
      <c r="CU40" s="240">
        <v>172342</v>
      </c>
      <c r="CV40" s="238"/>
      <c r="CW40" s="238"/>
      <c r="CX40" s="238"/>
      <c r="CY40" s="238"/>
      <c r="CZ40" s="240">
        <v>121670.3</v>
      </c>
      <c r="DA40" s="240">
        <v>1214721.8</v>
      </c>
      <c r="DB40" s="240">
        <v>55532</v>
      </c>
      <c r="DC40" s="240">
        <v>581698.9</v>
      </c>
      <c r="DD40" s="238">
        <v>2323053</v>
      </c>
      <c r="DE40" s="240">
        <v>298004</v>
      </c>
      <c r="DF40" s="240">
        <v>0.27861376308568703</v>
      </c>
      <c r="DG40" s="240">
        <v>10.11</v>
      </c>
      <c r="DH40" s="240">
        <v>12.35</v>
      </c>
      <c r="DI40" s="238">
        <v>176241.09899999999</v>
      </c>
      <c r="DJ40" s="238">
        <v>51931.533000000003</v>
      </c>
      <c r="DK40" s="238">
        <v>150006.32999999999</v>
      </c>
      <c r="DL40" s="238">
        <v>193006.72500000001</v>
      </c>
      <c r="DM40" s="238">
        <v>13546.945</v>
      </c>
      <c r="DN40" s="238">
        <v>19391.434000000001</v>
      </c>
      <c r="DO40" s="238">
        <v>92.757000000000005</v>
      </c>
      <c r="DP40" s="238">
        <v>179.02799999999999</v>
      </c>
      <c r="DQ40" s="238">
        <v>604395.85100000002</v>
      </c>
      <c r="DR40" s="239">
        <v>108994</v>
      </c>
      <c r="DS40" s="239">
        <v>10914</v>
      </c>
      <c r="DT40" s="239">
        <v>35202</v>
      </c>
      <c r="DU40" s="239">
        <v>42319</v>
      </c>
      <c r="DV40" s="239">
        <v>3205</v>
      </c>
      <c r="DW40" s="239">
        <v>12570</v>
      </c>
      <c r="DX40" s="239">
        <v>31282</v>
      </c>
      <c r="DY40" s="238">
        <v>366</v>
      </c>
      <c r="DZ40" s="239">
        <v>244852</v>
      </c>
      <c r="EA40" s="239">
        <v>3326971</v>
      </c>
      <c r="EB40" s="238">
        <v>326</v>
      </c>
      <c r="EC40" s="238">
        <v>10184</v>
      </c>
      <c r="ED40" s="238">
        <v>1458</v>
      </c>
      <c r="EE40" s="238">
        <v>2718</v>
      </c>
      <c r="EF40" s="238">
        <v>2187</v>
      </c>
      <c r="EG40" s="238">
        <v>4416</v>
      </c>
      <c r="EH40" s="238">
        <v>1334</v>
      </c>
      <c r="EI40" s="238">
        <v>31934</v>
      </c>
      <c r="EJ40" s="238">
        <v>3426</v>
      </c>
      <c r="EK40" s="238">
        <v>261</v>
      </c>
      <c r="EL40" s="238">
        <v>259</v>
      </c>
      <c r="EM40" s="238">
        <v>19122</v>
      </c>
      <c r="EN40" s="239">
        <v>162964</v>
      </c>
      <c r="EO40" s="239">
        <v>52518</v>
      </c>
      <c r="EP40" s="239">
        <v>9321</v>
      </c>
      <c r="EQ40" s="239">
        <v>3115</v>
      </c>
      <c r="ER40" s="239">
        <v>4974</v>
      </c>
      <c r="ES40" s="239">
        <v>859</v>
      </c>
      <c r="ET40" s="239">
        <v>5479</v>
      </c>
      <c r="EU40" s="239">
        <v>30775</v>
      </c>
      <c r="EV40" s="239">
        <v>379316</v>
      </c>
      <c r="EW40" s="239">
        <v>96463</v>
      </c>
      <c r="EX40" s="239">
        <v>13337</v>
      </c>
      <c r="EY40" s="239">
        <v>9947</v>
      </c>
      <c r="EZ40" s="239">
        <v>12294</v>
      </c>
      <c r="FA40" s="239">
        <v>1603</v>
      </c>
      <c r="FB40" s="239">
        <v>16557</v>
      </c>
      <c r="FC40" s="239">
        <v>128508</v>
      </c>
      <c r="FD40" s="238"/>
      <c r="FE40" s="238">
        <v>1.83</v>
      </c>
      <c r="FF40" s="238">
        <v>1.43</v>
      </c>
      <c r="FG40" s="238">
        <v>3.19</v>
      </c>
      <c r="FH40" s="238">
        <v>2.4700000000000002</v>
      </c>
      <c r="FI40" s="238">
        <v>1.87</v>
      </c>
      <c r="FJ40" s="238">
        <v>3.02</v>
      </c>
      <c r="FK40" s="238">
        <v>4.41</v>
      </c>
      <c r="FL40" s="238">
        <v>25.2</v>
      </c>
      <c r="FM40" s="238">
        <v>41.5</v>
      </c>
      <c r="FN40" s="238">
        <v>31.9</v>
      </c>
      <c r="FO40" s="238">
        <v>7.5</v>
      </c>
      <c r="FP40" s="238">
        <v>11.9</v>
      </c>
      <c r="FQ40" s="238">
        <v>7.1</v>
      </c>
      <c r="FR40" s="238">
        <v>26.2</v>
      </c>
      <c r="FS40" s="238">
        <v>31.1</v>
      </c>
      <c r="FT40" s="238"/>
      <c r="FU40" s="238"/>
      <c r="FV40" s="238"/>
      <c r="FW40" s="238"/>
      <c r="FX40" s="238"/>
      <c r="FY40" s="238"/>
      <c r="FZ40" s="238"/>
      <c r="GA40" s="238">
        <v>199777.98800000001</v>
      </c>
      <c r="GB40" s="238">
        <v>7446.1486999999997</v>
      </c>
      <c r="GC40" s="238"/>
      <c r="GD40" s="239">
        <v>3004.8833260000001</v>
      </c>
      <c r="GE40" s="239">
        <v>3220.5293830000001</v>
      </c>
      <c r="GF40" s="239">
        <v>3790.3521049999999</v>
      </c>
      <c r="GG40" s="239">
        <v>11036.112169</v>
      </c>
      <c r="GH40" s="239" t="s">
        <v>473</v>
      </c>
      <c r="GI40" s="239">
        <v>3853.607802</v>
      </c>
      <c r="GJ40" s="239">
        <v>5648.0752199999997</v>
      </c>
      <c r="GK40" s="239" t="s">
        <v>473</v>
      </c>
      <c r="GL40" s="239">
        <v>3524.1870749999998</v>
      </c>
      <c r="GM40" s="239">
        <v>3690.3120239999998</v>
      </c>
      <c r="GN40" s="239">
        <v>3681.4644349999999</v>
      </c>
      <c r="GO40" s="239">
        <v>3280.220511</v>
      </c>
      <c r="GP40" s="239">
        <v>4616.1587630000004</v>
      </c>
      <c r="GQ40" s="239">
        <v>5032.4159399999999</v>
      </c>
      <c r="GR40" s="239">
        <v>8020.8846249999997</v>
      </c>
      <c r="GS40" s="239">
        <v>9075.4870599999995</v>
      </c>
      <c r="GT40" s="239">
        <v>4978.99881</v>
      </c>
      <c r="GU40" s="239">
        <v>5767.4396980000001</v>
      </c>
      <c r="GV40" s="239">
        <v>4689.6344490000001</v>
      </c>
      <c r="GW40" s="239">
        <v>4767.021377</v>
      </c>
      <c r="GX40" s="239">
        <v>5956.1181079999997</v>
      </c>
      <c r="GY40" s="239">
        <v>3896.3266779999999</v>
      </c>
      <c r="GZ40" s="239">
        <v>4997.505709</v>
      </c>
      <c r="HA40" s="239">
        <v>3040.399234</v>
      </c>
      <c r="HB40" s="239">
        <v>5544.9830979999997</v>
      </c>
      <c r="HC40" s="239">
        <v>8416.8583529999996</v>
      </c>
      <c r="HD40" s="239">
        <v>7978.4747310000002</v>
      </c>
      <c r="HE40" s="239">
        <v>4177.6374720000003</v>
      </c>
      <c r="HF40" s="239">
        <v>4261.9038339999997</v>
      </c>
      <c r="HG40" s="239">
        <v>7828.635835</v>
      </c>
      <c r="HH40" s="239">
        <v>6955.3566049999999</v>
      </c>
      <c r="HI40" s="239">
        <v>3159.0190510000002</v>
      </c>
      <c r="HJ40" s="239">
        <v>4484.9824060000001</v>
      </c>
      <c r="HK40" s="239">
        <v>4233.4405619999998</v>
      </c>
      <c r="HL40" s="239">
        <v>3626.6478269999998</v>
      </c>
      <c r="HM40" s="239">
        <v>2619.4188770000001</v>
      </c>
      <c r="HN40" s="239">
        <v>5608.0564649999997</v>
      </c>
      <c r="HO40" s="239">
        <v>5337.4273329999996</v>
      </c>
      <c r="HP40" s="239">
        <v>10492.442832000001</v>
      </c>
      <c r="HQ40" s="239">
        <v>4470.0715630000004</v>
      </c>
      <c r="HR40" s="239">
        <v>7566.9725630000003</v>
      </c>
      <c r="HS40" s="239">
        <v>8605.0188569999991</v>
      </c>
      <c r="HT40" s="239">
        <v>6062.2511919999997</v>
      </c>
      <c r="HU40" s="239">
        <v>4060.587814</v>
      </c>
      <c r="HV40" s="239">
        <v>3745.7103710000001</v>
      </c>
      <c r="HW40" s="239">
        <v>3844.3614990000001</v>
      </c>
      <c r="HX40" s="239">
        <v>4504.527814</v>
      </c>
      <c r="HY40" s="239">
        <v>5089.2758210000002</v>
      </c>
      <c r="HZ40" s="239">
        <v>3195.4408520000002</v>
      </c>
      <c r="IA40" s="239">
        <v>3943.7772399999999</v>
      </c>
      <c r="IB40" s="239">
        <v>3304.3278399999999</v>
      </c>
      <c r="IC40" s="239">
        <v>4426.9953960000003</v>
      </c>
      <c r="ID40" s="239">
        <v>6926.5176979999997</v>
      </c>
      <c r="IE40" s="239">
        <v>4392.7423129999997</v>
      </c>
      <c r="IF40" s="239">
        <v>3959.5064400000001</v>
      </c>
      <c r="IG40" s="239">
        <v>3173.4998110000001</v>
      </c>
      <c r="IH40" s="238">
        <v>121.939948178552</v>
      </c>
      <c r="II40" s="238">
        <v>118.268573089277</v>
      </c>
      <c r="IJ40" s="238">
        <v>130.14873684408701</v>
      </c>
      <c r="IK40" s="238">
        <v>118.711099470473</v>
      </c>
      <c r="IL40" s="238">
        <v>114.968779615765</v>
      </c>
      <c r="IM40" s="238">
        <v>113.803193230994</v>
      </c>
      <c r="IN40" s="238">
        <v>111.079310699516</v>
      </c>
      <c r="IO40" s="238">
        <v>104.17520509560001</v>
      </c>
      <c r="IP40" s="219"/>
    </row>
    <row r="41" spans="1:250" ht="15.75" customHeight="1">
      <c r="A41" s="237">
        <v>40787</v>
      </c>
      <c r="B41" s="240">
        <v>738</v>
      </c>
      <c r="C41" s="240">
        <v>659</v>
      </c>
      <c r="D41" s="240">
        <v>770</v>
      </c>
      <c r="E41" s="240">
        <v>1334</v>
      </c>
      <c r="F41" s="240">
        <v>3358</v>
      </c>
      <c r="G41" s="240">
        <v>1212</v>
      </c>
      <c r="H41" s="238">
        <v>331</v>
      </c>
      <c r="I41" s="238">
        <v>1.5229999999999999</v>
      </c>
      <c r="J41" s="239">
        <v>26515</v>
      </c>
      <c r="K41" s="239">
        <v>11360</v>
      </c>
      <c r="L41" s="239">
        <v>6350</v>
      </c>
      <c r="M41" s="239">
        <v>141615</v>
      </c>
      <c r="N41" s="239">
        <v>27946</v>
      </c>
      <c r="O41" s="239">
        <v>15609</v>
      </c>
      <c r="P41" s="239">
        <v>101674</v>
      </c>
      <c r="Q41" s="239">
        <v>9781</v>
      </c>
      <c r="R41" s="239">
        <v>1752</v>
      </c>
      <c r="S41" s="239">
        <v>10588</v>
      </c>
      <c r="T41" s="240">
        <v>121524</v>
      </c>
      <c r="U41" s="240">
        <v>539403</v>
      </c>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v>1017</v>
      </c>
      <c r="CB41" s="238">
        <v>470</v>
      </c>
      <c r="CC41" s="238">
        <v>279</v>
      </c>
      <c r="CD41" s="238">
        <v>126796</v>
      </c>
      <c r="CE41" s="238">
        <v>1093892</v>
      </c>
      <c r="CF41" s="238"/>
      <c r="CG41" s="238"/>
      <c r="CH41" s="238"/>
      <c r="CI41" s="238"/>
      <c r="CJ41" s="242">
        <v>131.49127069897</v>
      </c>
      <c r="CK41" s="243"/>
      <c r="CL41" s="238"/>
      <c r="CM41" s="238"/>
      <c r="CN41" s="238"/>
      <c r="CO41" s="238"/>
      <c r="CP41" s="238"/>
      <c r="CQ41" s="238"/>
      <c r="CR41" s="240">
        <v>7974</v>
      </c>
      <c r="CS41" s="240">
        <v>84583</v>
      </c>
      <c r="CT41" s="240">
        <v>19915</v>
      </c>
      <c r="CU41" s="240">
        <v>170710</v>
      </c>
      <c r="CV41" s="238"/>
      <c r="CW41" s="238"/>
      <c r="CX41" s="238"/>
      <c r="CY41" s="238"/>
      <c r="CZ41" s="240">
        <v>122267.9</v>
      </c>
      <c r="DA41" s="240">
        <v>1208351.8</v>
      </c>
      <c r="DB41" s="240">
        <v>52405.1</v>
      </c>
      <c r="DC41" s="240">
        <v>573137.80000000005</v>
      </c>
      <c r="DD41" s="238">
        <v>2247541</v>
      </c>
      <c r="DE41" s="240">
        <v>195593</v>
      </c>
      <c r="DF41" s="240">
        <v>0.27731053539301997</v>
      </c>
      <c r="DG41" s="240">
        <v>10.540984184825399</v>
      </c>
      <c r="DH41" s="240">
        <v>13.080254854241099</v>
      </c>
      <c r="DI41" s="238">
        <v>153448.82999999999</v>
      </c>
      <c r="DJ41" s="238">
        <v>45455.976999999999</v>
      </c>
      <c r="DK41" s="238">
        <v>149120.33300000001</v>
      </c>
      <c r="DL41" s="238">
        <v>180798.33</v>
      </c>
      <c r="DM41" s="238">
        <v>11354.708000000001</v>
      </c>
      <c r="DN41" s="238">
        <v>15594.996999999999</v>
      </c>
      <c r="DO41" s="238">
        <v>135.16900000000001</v>
      </c>
      <c r="DP41" s="238">
        <v>507.815</v>
      </c>
      <c r="DQ41" s="238">
        <v>556416.15899999999</v>
      </c>
      <c r="DR41" s="239">
        <v>46701</v>
      </c>
      <c r="DS41" s="239">
        <v>6466</v>
      </c>
      <c r="DT41" s="239">
        <v>43539</v>
      </c>
      <c r="DU41" s="239">
        <v>54843</v>
      </c>
      <c r="DV41" s="239">
        <v>1540</v>
      </c>
      <c r="DW41" s="239">
        <v>5712</v>
      </c>
      <c r="DX41" s="239">
        <v>30701</v>
      </c>
      <c r="DY41" s="238">
        <v>374</v>
      </c>
      <c r="DZ41" s="239">
        <v>189876</v>
      </c>
      <c r="EA41" s="239">
        <v>1742271</v>
      </c>
      <c r="EB41" s="238">
        <v>1153</v>
      </c>
      <c r="EC41" s="238">
        <v>11514</v>
      </c>
      <c r="ED41" s="238">
        <v>1252</v>
      </c>
      <c r="EE41" s="238">
        <v>8256</v>
      </c>
      <c r="EF41" s="238">
        <v>2303</v>
      </c>
      <c r="EG41" s="238">
        <v>5209</v>
      </c>
      <c r="EH41" s="238">
        <v>1821</v>
      </c>
      <c r="EI41" s="238">
        <v>30422</v>
      </c>
      <c r="EJ41" s="238">
        <v>3215</v>
      </c>
      <c r="EK41" s="238">
        <v>262</v>
      </c>
      <c r="EL41" s="238">
        <v>256</v>
      </c>
      <c r="EM41" s="238">
        <v>18125</v>
      </c>
      <c r="EN41" s="239">
        <v>137589</v>
      </c>
      <c r="EO41" s="239">
        <v>44474</v>
      </c>
      <c r="EP41" s="239" t="s">
        <v>471</v>
      </c>
      <c r="EQ41" s="239">
        <v>1697</v>
      </c>
      <c r="ER41" s="239">
        <v>4504</v>
      </c>
      <c r="ES41" s="239">
        <v>735</v>
      </c>
      <c r="ET41" s="239">
        <v>927</v>
      </c>
      <c r="EU41" s="239">
        <v>25688</v>
      </c>
      <c r="EV41" s="239">
        <v>329366</v>
      </c>
      <c r="EW41" s="239">
        <v>82118</v>
      </c>
      <c r="EX41" s="239" t="s">
        <v>471</v>
      </c>
      <c r="EY41" s="239">
        <v>6829</v>
      </c>
      <c r="EZ41" s="239">
        <v>10159</v>
      </c>
      <c r="FA41" s="239">
        <v>1294</v>
      </c>
      <c r="FB41" s="239">
        <v>3001</v>
      </c>
      <c r="FC41" s="239">
        <v>119755</v>
      </c>
      <c r="FD41" s="238"/>
      <c r="FE41" s="238">
        <v>1.825</v>
      </c>
      <c r="FF41" s="238" t="s">
        <v>471</v>
      </c>
      <c r="FG41" s="238">
        <v>4.0199999999999996</v>
      </c>
      <c r="FH41" s="238" t="s">
        <v>471</v>
      </c>
      <c r="FI41" s="238">
        <v>2.2999999999999998</v>
      </c>
      <c r="FJ41" s="238">
        <v>3.24</v>
      </c>
      <c r="FK41" s="238">
        <v>4.8600000000000003</v>
      </c>
      <c r="FL41" s="238">
        <v>24.3</v>
      </c>
      <c r="FM41" s="238">
        <v>45.5</v>
      </c>
      <c r="FN41" s="238" t="s">
        <v>471</v>
      </c>
      <c r="FO41" s="238">
        <v>6.8</v>
      </c>
      <c r="FP41" s="238">
        <v>12.7</v>
      </c>
      <c r="FQ41" s="238">
        <v>10.3</v>
      </c>
      <c r="FR41" s="238">
        <v>6.4</v>
      </c>
      <c r="FS41" s="238">
        <v>36.299999999999997</v>
      </c>
      <c r="FT41" s="238"/>
      <c r="FU41" s="238"/>
      <c r="FV41" s="238"/>
      <c r="FW41" s="238"/>
      <c r="FX41" s="238"/>
      <c r="FY41" s="238"/>
      <c r="FZ41" s="238"/>
      <c r="GA41" s="238">
        <v>203572.658</v>
      </c>
      <c r="GB41" s="238">
        <v>7586.5599099999999</v>
      </c>
      <c r="GC41" s="238"/>
      <c r="GD41" s="239">
        <v>3056.2602310000002</v>
      </c>
      <c r="GE41" s="239">
        <v>3372.028155</v>
      </c>
      <c r="GF41" s="239">
        <v>3875.8710529999998</v>
      </c>
      <c r="GG41" s="239">
        <v>10311.715690000001</v>
      </c>
      <c r="GH41" s="239" t="s">
        <v>473</v>
      </c>
      <c r="GI41" s="239">
        <v>3808.0424159999998</v>
      </c>
      <c r="GJ41" s="239">
        <v>5937.5380770000002</v>
      </c>
      <c r="GK41" s="239" t="s">
        <v>473</v>
      </c>
      <c r="GL41" s="239">
        <v>3513.6951159999999</v>
      </c>
      <c r="GM41" s="239">
        <v>3847.1539189999999</v>
      </c>
      <c r="GN41" s="239">
        <v>3688.4288059999999</v>
      </c>
      <c r="GO41" s="239">
        <v>3182.3830520000001</v>
      </c>
      <c r="GP41" s="239">
        <v>4858.294132</v>
      </c>
      <c r="GQ41" s="239">
        <v>5148.9077779999998</v>
      </c>
      <c r="GR41" s="239">
        <v>8800.7847500000007</v>
      </c>
      <c r="GS41" s="239">
        <v>9292.5384169999998</v>
      </c>
      <c r="GT41" s="239">
        <v>4868.97228</v>
      </c>
      <c r="GU41" s="239">
        <v>5881.0895810000002</v>
      </c>
      <c r="GV41" s="239">
        <v>4691.4080059999997</v>
      </c>
      <c r="GW41" s="239">
        <v>4704.146033</v>
      </c>
      <c r="GX41" s="239">
        <v>5837.7161480000004</v>
      </c>
      <c r="GY41" s="239">
        <v>4121.7119499999999</v>
      </c>
      <c r="GZ41" s="239">
        <v>4975.1424969999998</v>
      </c>
      <c r="HA41" s="239">
        <v>3273.5068310000001</v>
      </c>
      <c r="HB41" s="239">
        <v>5603.7132270000002</v>
      </c>
      <c r="HC41" s="239">
        <v>7873.8545510000004</v>
      </c>
      <c r="HD41" s="239">
        <v>8177.8462410000002</v>
      </c>
      <c r="HE41" s="239">
        <v>4057.831248</v>
      </c>
      <c r="HF41" s="239">
        <v>4500.0634460000001</v>
      </c>
      <c r="HG41" s="239">
        <v>8636.2185050000007</v>
      </c>
      <c r="HH41" s="239">
        <v>7214.8362209999996</v>
      </c>
      <c r="HI41" s="239">
        <v>3456.237095</v>
      </c>
      <c r="HJ41" s="239">
        <v>4613.5916509999997</v>
      </c>
      <c r="HK41" s="239">
        <v>4446.2524130000002</v>
      </c>
      <c r="HL41" s="239">
        <v>3886.2863499999999</v>
      </c>
      <c r="HM41" s="239">
        <v>2629.9443529999999</v>
      </c>
      <c r="HN41" s="239">
        <v>5418.6256830000002</v>
      </c>
      <c r="HO41" s="239">
        <v>5125.5793750000003</v>
      </c>
      <c r="HP41" s="239">
        <v>10172.400446</v>
      </c>
      <c r="HQ41" s="239">
        <v>4886.103239</v>
      </c>
      <c r="HR41" s="239">
        <v>7497.7007640000002</v>
      </c>
      <c r="HS41" s="239">
        <v>9272.8044960000007</v>
      </c>
      <c r="HT41" s="239">
        <v>6104.6917299999996</v>
      </c>
      <c r="HU41" s="239">
        <v>4457.5666149999997</v>
      </c>
      <c r="HV41" s="239">
        <v>3978.6622480000001</v>
      </c>
      <c r="HW41" s="239">
        <v>3819.7564969999999</v>
      </c>
      <c r="HX41" s="239">
        <v>4658.6925149999997</v>
      </c>
      <c r="HY41" s="239">
        <v>5257.6300700000002</v>
      </c>
      <c r="HZ41" s="239">
        <v>3287.7101790000002</v>
      </c>
      <c r="IA41" s="239">
        <v>3860.3595460000001</v>
      </c>
      <c r="IB41" s="239">
        <v>3331.6949500000001</v>
      </c>
      <c r="IC41" s="239">
        <v>4555.8915740000002</v>
      </c>
      <c r="ID41" s="239">
        <v>5648.4444720000001</v>
      </c>
      <c r="IE41" s="239">
        <v>4528.6035350000002</v>
      </c>
      <c r="IF41" s="239">
        <v>4060.8404949999999</v>
      </c>
      <c r="IG41" s="239">
        <v>3290.4520360000001</v>
      </c>
      <c r="IH41" s="238">
        <v>122.29087235815</v>
      </c>
      <c r="II41" s="238">
        <v>120.971905171202</v>
      </c>
      <c r="IJ41" s="238">
        <v>132.57004952872799</v>
      </c>
      <c r="IK41" s="238">
        <v>127.223273502407</v>
      </c>
      <c r="IL41" s="238">
        <v>112.036760204806</v>
      </c>
      <c r="IM41" s="238">
        <v>115.700129313825</v>
      </c>
      <c r="IN41" s="238">
        <v>103.232867720046</v>
      </c>
      <c r="IO41" s="238">
        <v>103.28026392770001</v>
      </c>
      <c r="IP41" s="219"/>
    </row>
    <row r="42" spans="1:250" ht="15.75" customHeight="1">
      <c r="A42" s="237">
        <v>40817</v>
      </c>
      <c r="B42" s="240">
        <v>738</v>
      </c>
      <c r="C42" s="240">
        <v>616</v>
      </c>
      <c r="D42" s="240">
        <v>743</v>
      </c>
      <c r="E42" s="240">
        <v>1268</v>
      </c>
      <c r="F42" s="240">
        <v>3439</v>
      </c>
      <c r="G42" s="240">
        <v>1090</v>
      </c>
      <c r="H42" s="238">
        <v>336</v>
      </c>
      <c r="I42" s="238">
        <v>1.4830000000000001</v>
      </c>
      <c r="J42" s="239">
        <v>17841</v>
      </c>
      <c r="K42" s="239">
        <v>18761</v>
      </c>
      <c r="L42" s="239">
        <v>2198</v>
      </c>
      <c r="M42" s="239">
        <v>97435</v>
      </c>
      <c r="N42" s="239">
        <v>45797</v>
      </c>
      <c r="O42" s="239">
        <v>6265</v>
      </c>
      <c r="P42" s="239">
        <v>66030</v>
      </c>
      <c r="Q42" s="239">
        <v>16031</v>
      </c>
      <c r="R42" s="239">
        <v>3889</v>
      </c>
      <c r="S42" s="239">
        <v>11749</v>
      </c>
      <c r="T42" s="240">
        <v>116329</v>
      </c>
      <c r="U42" s="240">
        <v>498544</v>
      </c>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v>1038</v>
      </c>
      <c r="CB42" s="238">
        <v>484</v>
      </c>
      <c r="CC42" s="238">
        <v>292</v>
      </c>
      <c r="CD42" s="238">
        <v>112966</v>
      </c>
      <c r="CE42" s="238">
        <v>1002307</v>
      </c>
      <c r="CF42" s="238"/>
      <c r="CG42" s="238"/>
      <c r="CH42" s="238"/>
      <c r="CI42" s="238"/>
      <c r="CJ42" s="242">
        <v>156.952017429492</v>
      </c>
      <c r="CK42" s="243"/>
      <c r="CL42" s="238"/>
      <c r="CM42" s="238"/>
      <c r="CN42" s="238"/>
      <c r="CO42" s="238"/>
      <c r="CP42" s="238"/>
      <c r="CQ42" s="238"/>
      <c r="CR42" s="240">
        <v>7356</v>
      </c>
      <c r="CS42" s="240">
        <v>72659</v>
      </c>
      <c r="CT42" s="240">
        <v>17736</v>
      </c>
      <c r="CU42" s="240">
        <v>154189</v>
      </c>
      <c r="CV42" s="238"/>
      <c r="CW42" s="238"/>
      <c r="CX42" s="238"/>
      <c r="CY42" s="238"/>
      <c r="CZ42" s="240">
        <v>121981.3</v>
      </c>
      <c r="DA42" s="240">
        <v>1186682.2</v>
      </c>
      <c r="DB42" s="240">
        <v>54254.7</v>
      </c>
      <c r="DC42" s="240">
        <v>592938.4</v>
      </c>
      <c r="DD42" s="238">
        <v>2361402</v>
      </c>
      <c r="DE42" s="240">
        <v>234182</v>
      </c>
      <c r="DF42" s="240">
        <v>0.26908097574055201</v>
      </c>
      <c r="DG42" s="240">
        <v>12.0351614248275</v>
      </c>
      <c r="DH42" s="240">
        <v>17.589284252742502</v>
      </c>
      <c r="DI42" s="238">
        <v>145714.95300000001</v>
      </c>
      <c r="DJ42" s="238">
        <v>51379.440999999999</v>
      </c>
      <c r="DK42" s="238">
        <v>149741.473</v>
      </c>
      <c r="DL42" s="238">
        <v>176065.76800000001</v>
      </c>
      <c r="DM42" s="238">
        <v>11060.973</v>
      </c>
      <c r="DN42" s="238">
        <v>16427.215</v>
      </c>
      <c r="DO42" s="238">
        <v>84.825000000000003</v>
      </c>
      <c r="DP42" s="238">
        <v>162.30000000000001</v>
      </c>
      <c r="DQ42" s="238">
        <v>550636.94799999997</v>
      </c>
      <c r="DR42" s="239">
        <v>32207</v>
      </c>
      <c r="DS42" s="239">
        <v>5093</v>
      </c>
      <c r="DT42" s="239">
        <v>45444</v>
      </c>
      <c r="DU42" s="239">
        <v>70537</v>
      </c>
      <c r="DV42" s="239">
        <v>853</v>
      </c>
      <c r="DW42" s="239">
        <v>3405</v>
      </c>
      <c r="DX42" s="239">
        <v>30915</v>
      </c>
      <c r="DY42" s="238">
        <v>349</v>
      </c>
      <c r="DZ42" s="239">
        <v>188803</v>
      </c>
      <c r="EA42" s="239">
        <v>2744640</v>
      </c>
      <c r="EB42" s="238">
        <v>1282</v>
      </c>
      <c r="EC42" s="238">
        <v>11810</v>
      </c>
      <c r="ED42" s="238">
        <v>1140</v>
      </c>
      <c r="EE42" s="238">
        <v>10652</v>
      </c>
      <c r="EF42" s="238">
        <v>2348</v>
      </c>
      <c r="EG42" s="238">
        <v>6322</v>
      </c>
      <c r="EH42" s="238">
        <v>2034</v>
      </c>
      <c r="EI42" s="238">
        <v>32035</v>
      </c>
      <c r="EJ42" s="238">
        <v>3677</v>
      </c>
      <c r="EK42" s="238">
        <v>269</v>
      </c>
      <c r="EL42" s="238">
        <v>261</v>
      </c>
      <c r="EM42" s="238">
        <v>20057</v>
      </c>
      <c r="EN42" s="239">
        <v>178915</v>
      </c>
      <c r="EO42" s="239">
        <v>47420</v>
      </c>
      <c r="EP42" s="239">
        <v>10720</v>
      </c>
      <c r="EQ42" s="239">
        <v>5623</v>
      </c>
      <c r="ER42" s="239">
        <v>7754</v>
      </c>
      <c r="ES42" s="239">
        <v>1020</v>
      </c>
      <c r="ET42" s="239">
        <v>1659</v>
      </c>
      <c r="EU42" s="239">
        <v>32100</v>
      </c>
      <c r="EV42" s="239">
        <v>438115</v>
      </c>
      <c r="EW42" s="239">
        <v>85855</v>
      </c>
      <c r="EX42" s="239">
        <v>17365</v>
      </c>
      <c r="EY42" s="239">
        <v>17127</v>
      </c>
      <c r="EZ42" s="239">
        <v>20274</v>
      </c>
      <c r="FA42" s="239">
        <v>2561</v>
      </c>
      <c r="FB42" s="239">
        <v>4371</v>
      </c>
      <c r="FC42" s="239">
        <v>144911</v>
      </c>
      <c r="FD42" s="238"/>
      <c r="FE42" s="238">
        <v>1.825</v>
      </c>
      <c r="FF42" s="238">
        <v>1.63</v>
      </c>
      <c r="FG42" s="238">
        <v>3.05</v>
      </c>
      <c r="FH42" s="238" t="s">
        <v>471</v>
      </c>
      <c r="FI42" s="238">
        <v>2.5099999999999998</v>
      </c>
      <c r="FJ42" s="238">
        <v>2.63</v>
      </c>
      <c r="FK42" s="238">
        <v>4.0750000000000002</v>
      </c>
      <c r="FL42" s="238">
        <v>28.3</v>
      </c>
      <c r="FM42" s="238">
        <v>36.200000000000003</v>
      </c>
      <c r="FN42" s="238">
        <v>41.2</v>
      </c>
      <c r="FO42" s="238">
        <v>14.3</v>
      </c>
      <c r="FP42" s="238">
        <v>18.600000000000001</v>
      </c>
      <c r="FQ42" s="238">
        <v>11.3</v>
      </c>
      <c r="FR42" s="238">
        <v>6.9</v>
      </c>
      <c r="FS42" s="238">
        <v>35.299999999999997</v>
      </c>
      <c r="FT42" s="238"/>
      <c r="FU42" s="238"/>
      <c r="FV42" s="238"/>
      <c r="FW42" s="238"/>
      <c r="FX42" s="238"/>
      <c r="FY42" s="238"/>
      <c r="FZ42" s="238"/>
      <c r="GA42" s="238">
        <v>196164.53599999999</v>
      </c>
      <c r="GB42" s="238">
        <v>7310.4827999999998</v>
      </c>
      <c r="GC42" s="238"/>
      <c r="GD42" s="239">
        <v>3085.237799</v>
      </c>
      <c r="GE42" s="239">
        <v>3304.036235</v>
      </c>
      <c r="GF42" s="239">
        <v>3361.5544439999999</v>
      </c>
      <c r="GG42" s="239">
        <v>11094.756944000001</v>
      </c>
      <c r="GH42" s="239" t="s">
        <v>473</v>
      </c>
      <c r="GI42" s="239">
        <v>3927.2665670000001</v>
      </c>
      <c r="GJ42" s="239">
        <v>6076.8405480000001</v>
      </c>
      <c r="GK42" s="239" t="s">
        <v>473</v>
      </c>
      <c r="GL42" s="239">
        <v>3562.7576049999998</v>
      </c>
      <c r="GM42" s="239">
        <v>3789.7355750000002</v>
      </c>
      <c r="GN42" s="239">
        <v>3892.0175589999999</v>
      </c>
      <c r="GO42" s="239">
        <v>3135.0459660000001</v>
      </c>
      <c r="GP42" s="239">
        <v>4873.3683760000004</v>
      </c>
      <c r="GQ42" s="239">
        <v>5273.0729890000002</v>
      </c>
      <c r="GR42" s="239">
        <v>8622.0622089999997</v>
      </c>
      <c r="GS42" s="239">
        <v>9561.2568300000003</v>
      </c>
      <c r="GT42" s="239">
        <v>5142.4908889999997</v>
      </c>
      <c r="GU42" s="239">
        <v>5975.382783</v>
      </c>
      <c r="GV42" s="239">
        <v>4491.6990740000001</v>
      </c>
      <c r="GW42" s="239">
        <v>4655.0956349999997</v>
      </c>
      <c r="GX42" s="239">
        <v>5833.1688059999997</v>
      </c>
      <c r="GY42" s="239">
        <v>4108.1450180000002</v>
      </c>
      <c r="GZ42" s="239">
        <v>4993.525181</v>
      </c>
      <c r="HA42" s="239">
        <v>3518.6631649999999</v>
      </c>
      <c r="HB42" s="239">
        <v>5554.3171089999996</v>
      </c>
      <c r="HC42" s="239">
        <v>7791.8215309999996</v>
      </c>
      <c r="HD42" s="239">
        <v>8383.1445120000008</v>
      </c>
      <c r="HE42" s="239">
        <v>4020.7811780000002</v>
      </c>
      <c r="HF42" s="239">
        <v>4307.0168160000003</v>
      </c>
      <c r="HG42" s="239">
        <v>8615.2905989999999</v>
      </c>
      <c r="HH42" s="239">
        <v>7151.9377789999999</v>
      </c>
      <c r="HI42" s="239">
        <v>3491.799242</v>
      </c>
      <c r="HJ42" s="239">
        <v>4636.7286299999996</v>
      </c>
      <c r="HK42" s="239">
        <v>4488.9744819999996</v>
      </c>
      <c r="HL42" s="239">
        <v>3930.1965180000002</v>
      </c>
      <c r="HM42" s="239">
        <v>2619.2491399999999</v>
      </c>
      <c r="HN42" s="239">
        <v>5530.153867</v>
      </c>
      <c r="HO42" s="239">
        <v>5073.9826670000002</v>
      </c>
      <c r="HP42" s="239">
        <v>11961.532601000001</v>
      </c>
      <c r="HQ42" s="239">
        <v>4895.0977929999999</v>
      </c>
      <c r="HR42" s="239">
        <v>7253.2497579999999</v>
      </c>
      <c r="HS42" s="239">
        <v>8699.5975010000002</v>
      </c>
      <c r="HT42" s="239">
        <v>6513.8901260000002</v>
      </c>
      <c r="HU42" s="239">
        <v>4414.6357760000001</v>
      </c>
      <c r="HV42" s="239">
        <v>4001.2048329999998</v>
      </c>
      <c r="HW42" s="239">
        <v>3855.2734810000002</v>
      </c>
      <c r="HX42" s="239">
        <v>4717.1518880000003</v>
      </c>
      <c r="HY42" s="239">
        <v>5253.7487359999996</v>
      </c>
      <c r="HZ42" s="239">
        <v>3371.5377699999999</v>
      </c>
      <c r="IA42" s="239">
        <v>3761.3014819999999</v>
      </c>
      <c r="IB42" s="239">
        <v>3350.5831050000002</v>
      </c>
      <c r="IC42" s="239">
        <v>4543.4621399999996</v>
      </c>
      <c r="ID42" s="239">
        <v>6399.960032</v>
      </c>
      <c r="IE42" s="239">
        <v>4560.1440199999997</v>
      </c>
      <c r="IF42" s="239">
        <v>4154.901597</v>
      </c>
      <c r="IG42" s="239">
        <v>3314.2520890000001</v>
      </c>
      <c r="IH42" s="238">
        <v>119.993743171012</v>
      </c>
      <c r="II42" s="238">
        <v>116.74044993843501</v>
      </c>
      <c r="IJ42" s="238">
        <v>119.127416477501</v>
      </c>
      <c r="IK42" s="238">
        <v>114.31916872439</v>
      </c>
      <c r="IL42" s="238">
        <v>120.77862308152</v>
      </c>
      <c r="IM42" s="238">
        <v>116.65432286526099</v>
      </c>
      <c r="IN42" s="238">
        <v>100.576265260925</v>
      </c>
      <c r="IO42" s="238">
        <v>102.8935339816</v>
      </c>
      <c r="IP42" s="219"/>
    </row>
    <row r="43" spans="1:250" ht="15.75" customHeight="1">
      <c r="A43" s="237">
        <v>40848</v>
      </c>
      <c r="B43" s="240">
        <v>529</v>
      </c>
      <c r="C43" s="240">
        <v>547</v>
      </c>
      <c r="D43" s="240">
        <v>654</v>
      </c>
      <c r="E43" s="240">
        <v>1249</v>
      </c>
      <c r="F43" s="240">
        <v>3480</v>
      </c>
      <c r="G43" s="240">
        <v>1115</v>
      </c>
      <c r="H43" s="238">
        <v>317</v>
      </c>
      <c r="I43" s="238">
        <v>1.478</v>
      </c>
      <c r="J43" s="239">
        <v>13934</v>
      </c>
      <c r="K43" s="239">
        <v>12384</v>
      </c>
      <c r="L43" s="239">
        <v>3664</v>
      </c>
      <c r="M43" s="239">
        <v>77640</v>
      </c>
      <c r="N43" s="239">
        <v>31140</v>
      </c>
      <c r="O43" s="239">
        <v>9299</v>
      </c>
      <c r="P43" s="239">
        <v>49709</v>
      </c>
      <c r="Q43" s="239">
        <v>10904</v>
      </c>
      <c r="R43" s="239">
        <v>5014</v>
      </c>
      <c r="S43" s="239">
        <v>11798</v>
      </c>
      <c r="T43" s="240">
        <v>109494</v>
      </c>
      <c r="U43" s="240">
        <v>487394</v>
      </c>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v>1067</v>
      </c>
      <c r="CB43" s="238">
        <v>505</v>
      </c>
      <c r="CC43" s="238">
        <v>302</v>
      </c>
      <c r="CD43" s="238">
        <v>118403</v>
      </c>
      <c r="CE43" s="238">
        <v>1049969</v>
      </c>
      <c r="CF43" s="238"/>
      <c r="CG43" s="238"/>
      <c r="CH43" s="238"/>
      <c r="CI43" s="238"/>
      <c r="CJ43" s="242">
        <v>139.95479552545501</v>
      </c>
      <c r="CK43" s="243"/>
      <c r="CL43" s="238"/>
      <c r="CM43" s="238"/>
      <c r="CN43" s="238"/>
      <c r="CO43" s="238"/>
      <c r="CP43" s="238"/>
      <c r="CQ43" s="238"/>
      <c r="CR43" s="240">
        <v>6339</v>
      </c>
      <c r="CS43" s="240">
        <v>65996</v>
      </c>
      <c r="CT43" s="240">
        <v>17721</v>
      </c>
      <c r="CU43" s="240">
        <v>157069</v>
      </c>
      <c r="CV43" s="238"/>
      <c r="CW43" s="238"/>
      <c r="CX43" s="238"/>
      <c r="CY43" s="238"/>
      <c r="CZ43" s="240">
        <v>125359.1</v>
      </c>
      <c r="DA43" s="240">
        <v>1206537.7</v>
      </c>
      <c r="DB43" s="240">
        <v>52574</v>
      </c>
      <c r="DC43" s="240">
        <v>593592.4</v>
      </c>
      <c r="DD43" s="238">
        <v>2125758</v>
      </c>
      <c r="DE43" s="240">
        <v>216701</v>
      </c>
      <c r="DF43" s="240">
        <v>0.269137408185391</v>
      </c>
      <c r="DG43" s="240">
        <v>13.7906249048847</v>
      </c>
      <c r="DH43" s="240">
        <v>19.867350569091698</v>
      </c>
      <c r="DI43" s="238">
        <v>139187.03099999999</v>
      </c>
      <c r="DJ43" s="238">
        <v>49141.493999999999</v>
      </c>
      <c r="DK43" s="238">
        <v>156949.054</v>
      </c>
      <c r="DL43" s="238">
        <v>184567.15</v>
      </c>
      <c r="DM43" s="238">
        <v>11191.071</v>
      </c>
      <c r="DN43" s="238">
        <v>13858.596</v>
      </c>
      <c r="DO43" s="238">
        <v>109.31399999999999</v>
      </c>
      <c r="DP43" s="238">
        <v>446.90800000000002</v>
      </c>
      <c r="DQ43" s="238">
        <v>555450.61800000002</v>
      </c>
      <c r="DR43" s="239">
        <v>20644</v>
      </c>
      <c r="DS43" s="239">
        <v>4386</v>
      </c>
      <c r="DT43" s="239">
        <v>41139</v>
      </c>
      <c r="DU43" s="239">
        <v>79814</v>
      </c>
      <c r="DV43" s="239">
        <v>581</v>
      </c>
      <c r="DW43" s="239">
        <v>2116</v>
      </c>
      <c r="DX43" s="239">
        <v>30088</v>
      </c>
      <c r="DY43" s="238">
        <v>349</v>
      </c>
      <c r="DZ43" s="239">
        <v>179117</v>
      </c>
      <c r="EA43" s="239">
        <v>2431475</v>
      </c>
      <c r="EB43" s="238">
        <v>389</v>
      </c>
      <c r="EC43" s="238">
        <v>11120</v>
      </c>
      <c r="ED43" s="238">
        <v>1163</v>
      </c>
      <c r="EE43" s="238">
        <v>9657</v>
      </c>
      <c r="EF43" s="238">
        <v>2167</v>
      </c>
      <c r="EG43" s="238">
        <v>5249</v>
      </c>
      <c r="EH43" s="238">
        <v>1924</v>
      </c>
      <c r="EI43" s="238">
        <v>32873</v>
      </c>
      <c r="EJ43" s="238">
        <v>3480</v>
      </c>
      <c r="EK43" s="238">
        <v>269</v>
      </c>
      <c r="EL43" s="238">
        <v>283</v>
      </c>
      <c r="EM43" s="238">
        <v>21746</v>
      </c>
      <c r="EN43" s="239">
        <v>181622</v>
      </c>
      <c r="EO43" s="239">
        <v>51406</v>
      </c>
      <c r="EP43" s="239">
        <v>10896</v>
      </c>
      <c r="EQ43" s="239">
        <v>4735</v>
      </c>
      <c r="ER43" s="239">
        <v>7145</v>
      </c>
      <c r="ES43" s="239">
        <v>1157</v>
      </c>
      <c r="ET43" s="239">
        <v>2288</v>
      </c>
      <c r="EU43" s="239">
        <v>35819</v>
      </c>
      <c r="EV43" s="239">
        <v>440574</v>
      </c>
      <c r="EW43" s="239">
        <v>92984</v>
      </c>
      <c r="EX43" s="239">
        <v>16696</v>
      </c>
      <c r="EY43" s="239">
        <v>15518</v>
      </c>
      <c r="EZ43" s="239">
        <v>17388</v>
      </c>
      <c r="FA43" s="239">
        <v>2840</v>
      </c>
      <c r="FB43" s="239">
        <v>6710</v>
      </c>
      <c r="FC43" s="239">
        <v>163815</v>
      </c>
      <c r="FD43" s="238"/>
      <c r="FE43" s="238">
        <v>1.85</v>
      </c>
      <c r="FF43" s="238">
        <v>1.53</v>
      </c>
      <c r="FG43" s="238">
        <v>3.28</v>
      </c>
      <c r="FH43" s="238">
        <v>2.5099999999999998</v>
      </c>
      <c r="FI43" s="238">
        <v>2.4500000000000002</v>
      </c>
      <c r="FJ43" s="238">
        <v>2.93</v>
      </c>
      <c r="FK43" s="238">
        <v>3.65</v>
      </c>
      <c r="FL43" s="238">
        <v>36.5</v>
      </c>
      <c r="FM43" s="238">
        <v>49.3</v>
      </c>
      <c r="FN43" s="238">
        <v>49.7</v>
      </c>
      <c r="FO43" s="238">
        <v>14.3</v>
      </c>
      <c r="FP43" s="238">
        <v>18.600000000000001</v>
      </c>
      <c r="FQ43" s="238">
        <v>16.899999999999999</v>
      </c>
      <c r="FR43" s="238">
        <v>16.399999999999999</v>
      </c>
      <c r="FS43" s="238">
        <v>18.600000000000001</v>
      </c>
      <c r="FT43" s="238"/>
      <c r="FU43" s="238"/>
      <c r="FV43" s="238"/>
      <c r="FW43" s="238"/>
      <c r="FX43" s="238"/>
      <c r="FY43" s="238"/>
      <c r="FZ43" s="238"/>
      <c r="GA43" s="238">
        <v>218676.83900000001</v>
      </c>
      <c r="GB43" s="238">
        <v>8149.45082</v>
      </c>
      <c r="GC43" s="238"/>
      <c r="GD43" s="239">
        <v>3969.6973800000001</v>
      </c>
      <c r="GE43" s="239">
        <v>3668.6695319999999</v>
      </c>
      <c r="GF43" s="239">
        <v>3702.3543749999999</v>
      </c>
      <c r="GG43" s="239">
        <v>11417.45363</v>
      </c>
      <c r="GH43" s="239" t="s">
        <v>473</v>
      </c>
      <c r="GI43" s="239">
        <v>3962.9283169999999</v>
      </c>
      <c r="GJ43" s="239">
        <v>6270.8998819999997</v>
      </c>
      <c r="GK43" s="239" t="s">
        <v>473</v>
      </c>
      <c r="GL43" s="239">
        <v>3540.823339</v>
      </c>
      <c r="GM43" s="239">
        <v>3910.7265499999999</v>
      </c>
      <c r="GN43" s="239">
        <v>3970.9926519999999</v>
      </c>
      <c r="GO43" s="239">
        <v>3263.3121150000002</v>
      </c>
      <c r="GP43" s="239">
        <v>4923.8308349999998</v>
      </c>
      <c r="GQ43" s="239">
        <v>5400.5209059999997</v>
      </c>
      <c r="GR43" s="239">
        <v>8451.6016330000002</v>
      </c>
      <c r="GS43" s="239">
        <v>9873.2415930000006</v>
      </c>
      <c r="GT43" s="239">
        <v>5285.133202</v>
      </c>
      <c r="GU43" s="239">
        <v>6016.8696380000001</v>
      </c>
      <c r="GV43" s="239">
        <v>4573.0953419999996</v>
      </c>
      <c r="GW43" s="239">
        <v>4832.1664360000004</v>
      </c>
      <c r="GX43" s="239">
        <v>5918.758366</v>
      </c>
      <c r="GY43" s="239">
        <v>4189.0827179999997</v>
      </c>
      <c r="GZ43" s="239">
        <v>5146.366215</v>
      </c>
      <c r="HA43" s="239">
        <v>3535.9536939999998</v>
      </c>
      <c r="HB43" s="239">
        <v>5759.9408579999999</v>
      </c>
      <c r="HC43" s="239">
        <v>7972.9693829999997</v>
      </c>
      <c r="HD43" s="239">
        <v>9129.5973730000005</v>
      </c>
      <c r="HE43" s="239">
        <v>4091.9127819999999</v>
      </c>
      <c r="HF43" s="239">
        <v>4371.3533699999998</v>
      </c>
      <c r="HG43" s="239">
        <v>9400.6252010000007</v>
      </c>
      <c r="HH43" s="239">
        <v>7945.2588830000004</v>
      </c>
      <c r="HI43" s="239">
        <v>3539.9499129999999</v>
      </c>
      <c r="HJ43" s="239">
        <v>4697.3314950000004</v>
      </c>
      <c r="HK43" s="239">
        <v>4557.5942409999998</v>
      </c>
      <c r="HL43" s="239">
        <v>3942.8740720000001</v>
      </c>
      <c r="HM43" s="239">
        <v>2745.0963980000001</v>
      </c>
      <c r="HN43" s="239">
        <v>5659.4503269999996</v>
      </c>
      <c r="HO43" s="239">
        <v>6263.2393330000004</v>
      </c>
      <c r="HP43" s="239">
        <v>11482.307696</v>
      </c>
      <c r="HQ43" s="239">
        <v>5111.0083000000004</v>
      </c>
      <c r="HR43" s="239">
        <v>7390.1880970000002</v>
      </c>
      <c r="HS43" s="239">
        <v>9268.298632</v>
      </c>
      <c r="HT43" s="239">
        <v>6354.3339189999997</v>
      </c>
      <c r="HU43" s="239">
        <v>4364.857986</v>
      </c>
      <c r="HV43" s="239">
        <v>4092.8257250000001</v>
      </c>
      <c r="HW43" s="239">
        <v>3821.7213510000001</v>
      </c>
      <c r="HX43" s="239">
        <v>4696.9396909999996</v>
      </c>
      <c r="HY43" s="239">
        <v>5301.5494330000001</v>
      </c>
      <c r="HZ43" s="239">
        <v>3343.1498689999999</v>
      </c>
      <c r="IA43" s="239">
        <v>3939.9885669999999</v>
      </c>
      <c r="IB43" s="239">
        <v>3340.82503</v>
      </c>
      <c r="IC43" s="239">
        <v>4556.7066160000004</v>
      </c>
      <c r="ID43" s="239">
        <v>7354.6843980000003</v>
      </c>
      <c r="IE43" s="239">
        <v>4731.9349940000002</v>
      </c>
      <c r="IF43" s="239">
        <v>4133.3478510000004</v>
      </c>
      <c r="IG43" s="239">
        <v>3439.408907</v>
      </c>
      <c r="IH43" s="238">
        <v>119.251507377785</v>
      </c>
      <c r="II43" s="238">
        <v>118.248215149763</v>
      </c>
      <c r="IJ43" s="238">
        <v>120.849283717918</v>
      </c>
      <c r="IK43" s="238">
        <v>118.422207410575</v>
      </c>
      <c r="IL43" s="238">
        <v>114.127194959812</v>
      </c>
      <c r="IM43" s="238">
        <v>118.907473563343</v>
      </c>
      <c r="IN43" s="238">
        <v>100.604008375074</v>
      </c>
      <c r="IO43" s="238">
        <v>105.018284134</v>
      </c>
      <c r="IP43" s="219"/>
    </row>
    <row r="44" spans="1:250" ht="15.75" customHeight="1">
      <c r="A44" s="237">
        <v>40878</v>
      </c>
      <c r="B44" s="240">
        <v>639</v>
      </c>
      <c r="C44" s="240">
        <v>484</v>
      </c>
      <c r="D44" s="240">
        <v>693</v>
      </c>
      <c r="E44" s="240">
        <v>1208</v>
      </c>
      <c r="F44" s="240">
        <v>3507</v>
      </c>
      <c r="G44" s="240">
        <v>1119</v>
      </c>
      <c r="H44" s="238">
        <v>305</v>
      </c>
      <c r="I44" s="238">
        <v>1.478</v>
      </c>
      <c r="J44" s="239">
        <v>31298</v>
      </c>
      <c r="K44" s="239">
        <v>19685</v>
      </c>
      <c r="L44" s="239">
        <v>1888</v>
      </c>
      <c r="M44" s="239">
        <v>164676</v>
      </c>
      <c r="N44" s="239">
        <v>47197</v>
      </c>
      <c r="O44" s="239">
        <v>4398</v>
      </c>
      <c r="P44" s="239">
        <v>120702</v>
      </c>
      <c r="Q44" s="239">
        <v>16518</v>
      </c>
      <c r="R44" s="239">
        <v>2707</v>
      </c>
      <c r="S44" s="239">
        <v>11402</v>
      </c>
      <c r="T44" s="240">
        <v>111319</v>
      </c>
      <c r="U44" s="240">
        <v>466550</v>
      </c>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v>1085</v>
      </c>
      <c r="CB44" s="238">
        <v>511</v>
      </c>
      <c r="CC44" s="238">
        <v>301</v>
      </c>
      <c r="CD44" s="238">
        <v>106389</v>
      </c>
      <c r="CE44" s="238">
        <v>922969</v>
      </c>
      <c r="CF44" s="238"/>
      <c r="CG44" s="238"/>
      <c r="CH44" s="238"/>
      <c r="CI44" s="238"/>
      <c r="CJ44" s="242">
        <v>207.12417771703801</v>
      </c>
      <c r="CK44" s="243"/>
      <c r="CL44" s="238"/>
      <c r="CM44" s="238"/>
      <c r="CN44" s="238"/>
      <c r="CO44" s="238"/>
      <c r="CP44" s="238"/>
      <c r="CQ44" s="238"/>
      <c r="CR44" s="240">
        <v>3127</v>
      </c>
      <c r="CS44" s="240">
        <v>39014</v>
      </c>
      <c r="CT44" s="240">
        <v>16854</v>
      </c>
      <c r="CU44" s="240">
        <v>150779</v>
      </c>
      <c r="CV44" s="238"/>
      <c r="CW44" s="238"/>
      <c r="CX44" s="238"/>
      <c r="CY44" s="238"/>
      <c r="CZ44" s="240">
        <v>121465.60000000001</v>
      </c>
      <c r="DA44" s="240">
        <v>1230689.1000000001</v>
      </c>
      <c r="DB44" s="240">
        <v>60120.1</v>
      </c>
      <c r="DC44" s="240">
        <v>679537.5</v>
      </c>
      <c r="DD44" s="238">
        <v>2169550</v>
      </c>
      <c r="DE44" s="240">
        <v>208740</v>
      </c>
      <c r="DF44" s="240">
        <v>0.26716861617369397</v>
      </c>
      <c r="DG44" s="240">
        <v>14.7094154731854</v>
      </c>
      <c r="DH44" s="240">
        <v>18.745150124337101</v>
      </c>
      <c r="DI44" s="238">
        <v>154160.99600000001</v>
      </c>
      <c r="DJ44" s="238">
        <v>59672.767999999996</v>
      </c>
      <c r="DK44" s="238">
        <v>148980.36499999999</v>
      </c>
      <c r="DL44" s="238">
        <v>193527.755</v>
      </c>
      <c r="DM44" s="238">
        <v>11299.491</v>
      </c>
      <c r="DN44" s="238">
        <v>15453.620999999999</v>
      </c>
      <c r="DO44" s="238">
        <v>172.26</v>
      </c>
      <c r="DP44" s="238">
        <v>150.03399999999999</v>
      </c>
      <c r="DQ44" s="238">
        <v>583417.29</v>
      </c>
      <c r="DR44" s="239">
        <v>17668</v>
      </c>
      <c r="DS44" s="239">
        <v>4070</v>
      </c>
      <c r="DT44" s="239">
        <v>41603</v>
      </c>
      <c r="DU44" s="239">
        <v>94459</v>
      </c>
      <c r="DV44" s="239">
        <v>473</v>
      </c>
      <c r="DW44" s="239">
        <v>2099</v>
      </c>
      <c r="DX44" s="239">
        <v>32271</v>
      </c>
      <c r="DY44" s="238">
        <v>282</v>
      </c>
      <c r="DZ44" s="239">
        <v>192925</v>
      </c>
      <c r="EA44" s="239">
        <v>2429304</v>
      </c>
      <c r="EB44" s="238">
        <v>605</v>
      </c>
      <c r="EC44" s="238">
        <v>11212</v>
      </c>
      <c r="ED44" s="238">
        <v>898</v>
      </c>
      <c r="EE44" s="238">
        <v>11087</v>
      </c>
      <c r="EF44" s="238">
        <v>2034</v>
      </c>
      <c r="EG44" s="238">
        <v>6413</v>
      </c>
      <c r="EH44" s="238">
        <v>1958</v>
      </c>
      <c r="EI44" s="238">
        <v>39044</v>
      </c>
      <c r="EJ44" s="238">
        <v>3870</v>
      </c>
      <c r="EK44" s="238">
        <v>276</v>
      </c>
      <c r="EL44" s="238">
        <v>256</v>
      </c>
      <c r="EM44" s="238">
        <v>22913</v>
      </c>
      <c r="EN44" s="239">
        <v>178785</v>
      </c>
      <c r="EO44" s="239">
        <v>46494</v>
      </c>
      <c r="EP44" s="239">
        <v>8968</v>
      </c>
      <c r="EQ44" s="239">
        <v>4689</v>
      </c>
      <c r="ER44" s="239">
        <v>6227</v>
      </c>
      <c r="ES44" s="239">
        <v>1980</v>
      </c>
      <c r="ET44" s="239">
        <v>4213</v>
      </c>
      <c r="EU44" s="239">
        <v>45224</v>
      </c>
      <c r="EV44" s="239">
        <v>489676</v>
      </c>
      <c r="EW44" s="239">
        <v>82166</v>
      </c>
      <c r="EX44" s="239">
        <v>13772</v>
      </c>
      <c r="EY44" s="239">
        <v>20734</v>
      </c>
      <c r="EZ44" s="239">
        <v>19354</v>
      </c>
      <c r="FA44" s="239">
        <v>5333</v>
      </c>
      <c r="FB44" s="239">
        <v>10151</v>
      </c>
      <c r="FC44" s="239">
        <v>204614</v>
      </c>
      <c r="FD44" s="240"/>
      <c r="FE44" s="238">
        <v>1.91</v>
      </c>
      <c r="FF44" s="238">
        <v>1.54</v>
      </c>
      <c r="FG44" s="238">
        <v>4.42</v>
      </c>
      <c r="FH44" s="238">
        <v>2.8250000000000002</v>
      </c>
      <c r="FI44" s="238">
        <v>2.69</v>
      </c>
      <c r="FJ44" s="238">
        <v>2.41</v>
      </c>
      <c r="FK44" s="238">
        <v>7.62</v>
      </c>
      <c r="FL44" s="238">
        <v>34.700000000000003</v>
      </c>
      <c r="FM44" s="238">
        <v>41.8</v>
      </c>
      <c r="FN44" s="238">
        <v>38.6</v>
      </c>
      <c r="FO44" s="238">
        <v>18.2</v>
      </c>
      <c r="FP44" s="238">
        <v>21.2</v>
      </c>
      <c r="FQ44" s="238">
        <v>28.1</v>
      </c>
      <c r="FR44" s="238">
        <v>23.7</v>
      </c>
      <c r="FS44" s="238">
        <v>47.7</v>
      </c>
      <c r="FT44" s="238"/>
      <c r="FU44" s="238"/>
      <c r="FV44" s="238"/>
      <c r="FW44" s="238"/>
      <c r="FX44" s="238"/>
      <c r="FY44" s="238"/>
      <c r="FZ44" s="238"/>
      <c r="GA44" s="238">
        <v>211674.27799999999</v>
      </c>
      <c r="GB44" s="238">
        <v>7888.48956</v>
      </c>
      <c r="GC44" s="238"/>
      <c r="GD44" s="239">
        <v>5131.3712720000003</v>
      </c>
      <c r="GE44" s="239">
        <v>5435.50378</v>
      </c>
      <c r="GF44" s="239">
        <v>4867.0326670000004</v>
      </c>
      <c r="GG44" s="239">
        <v>15708.075199000001</v>
      </c>
      <c r="GH44" s="239" t="s">
        <v>473</v>
      </c>
      <c r="GI44" s="239">
        <v>6338.0059110000002</v>
      </c>
      <c r="GJ44" s="239">
        <v>9916.9686880000008</v>
      </c>
      <c r="GK44" s="239" t="s">
        <v>473</v>
      </c>
      <c r="GL44" s="239">
        <v>5719.8236269999998</v>
      </c>
      <c r="GM44" s="239">
        <v>5630.6190880000004</v>
      </c>
      <c r="GN44" s="239">
        <v>6182.571156</v>
      </c>
      <c r="GO44" s="239">
        <v>5286.2486600000002</v>
      </c>
      <c r="GP44" s="239">
        <v>8007.3084339999996</v>
      </c>
      <c r="GQ44" s="239">
        <v>9886.9437600000001</v>
      </c>
      <c r="GR44" s="239">
        <v>13314.007349</v>
      </c>
      <c r="GS44" s="239">
        <v>15215.479229</v>
      </c>
      <c r="GT44" s="239">
        <v>8810.5639780000001</v>
      </c>
      <c r="GU44" s="239">
        <v>9494.9243449999994</v>
      </c>
      <c r="GV44" s="239">
        <v>7179.1058929999999</v>
      </c>
      <c r="GW44" s="239">
        <v>7808.3331740000003</v>
      </c>
      <c r="GX44" s="239">
        <v>9696.3575089999995</v>
      </c>
      <c r="GY44" s="239">
        <v>6347.7110279999997</v>
      </c>
      <c r="GZ44" s="239">
        <v>8594.4483700000001</v>
      </c>
      <c r="HA44" s="239">
        <v>4755.2712060000003</v>
      </c>
      <c r="HB44" s="239">
        <v>8985.4194509999998</v>
      </c>
      <c r="HC44" s="239">
        <v>14603.234979999999</v>
      </c>
      <c r="HD44" s="239">
        <v>13725.380368</v>
      </c>
      <c r="HE44" s="239">
        <v>6523.5643829999999</v>
      </c>
      <c r="HF44" s="239">
        <v>7344.8514130000003</v>
      </c>
      <c r="HG44" s="239">
        <v>16004.035984</v>
      </c>
      <c r="HH44" s="239">
        <v>11657.642486000001</v>
      </c>
      <c r="HI44" s="239">
        <v>5005.8466099999996</v>
      </c>
      <c r="HJ44" s="239">
        <v>7215.2902050000002</v>
      </c>
      <c r="HK44" s="239">
        <v>6909.8455830000003</v>
      </c>
      <c r="HL44" s="239">
        <v>6103.894628</v>
      </c>
      <c r="HM44" s="239">
        <v>3819.635362</v>
      </c>
      <c r="HN44" s="239">
        <v>8380.7233130000004</v>
      </c>
      <c r="HO44" s="239">
        <v>8734.2506670000002</v>
      </c>
      <c r="HP44" s="239">
        <v>16998.424870999999</v>
      </c>
      <c r="HQ44" s="239">
        <v>7280.0161399999997</v>
      </c>
      <c r="HR44" s="239">
        <v>11480.31756</v>
      </c>
      <c r="HS44" s="239">
        <v>14614.922200999999</v>
      </c>
      <c r="HT44" s="239">
        <v>10162.184503</v>
      </c>
      <c r="HU44" s="239">
        <v>6660.1687629999997</v>
      </c>
      <c r="HV44" s="239">
        <v>5905.2298730000002</v>
      </c>
      <c r="HW44" s="239">
        <v>5419.8231310000001</v>
      </c>
      <c r="HX44" s="239">
        <v>7099.3083059999999</v>
      </c>
      <c r="HY44" s="239">
        <v>8595.4873169999992</v>
      </c>
      <c r="HZ44" s="239">
        <v>5073.8093829999998</v>
      </c>
      <c r="IA44" s="239">
        <v>5112.9510209999999</v>
      </c>
      <c r="IB44" s="239">
        <v>4802.8956939999998</v>
      </c>
      <c r="IC44" s="239">
        <v>7198.7865579999998</v>
      </c>
      <c r="ID44" s="239">
        <v>10359.177911999999</v>
      </c>
      <c r="IE44" s="239">
        <v>7043.832429</v>
      </c>
      <c r="IF44" s="239">
        <v>6457.9259510000002</v>
      </c>
      <c r="IG44" s="239">
        <v>5001.810305</v>
      </c>
      <c r="IH44" s="238">
        <v>119.29359084677</v>
      </c>
      <c r="II44" s="238">
        <v>115.959003941056</v>
      </c>
      <c r="IJ44" s="238">
        <v>97.123512324144897</v>
      </c>
      <c r="IK44" s="238">
        <v>101.61298470188299</v>
      </c>
      <c r="IL44" s="238">
        <v>117.782319041794</v>
      </c>
      <c r="IM44" s="238">
        <v>115.195154261068</v>
      </c>
      <c r="IN44" s="238">
        <v>102.30639039108</v>
      </c>
      <c r="IO44" s="238">
        <v>102.05012902430001</v>
      </c>
      <c r="IP44" s="219"/>
    </row>
    <row r="45" spans="1:250" ht="15.75" customHeight="1">
      <c r="A45" s="237">
        <v>40909</v>
      </c>
      <c r="B45" s="240">
        <v>730</v>
      </c>
      <c r="C45" s="240">
        <v>582</v>
      </c>
      <c r="D45" s="240">
        <v>727</v>
      </c>
      <c r="E45" s="240">
        <v>1310</v>
      </c>
      <c r="F45" s="240">
        <v>3534</v>
      </c>
      <c r="G45" s="240">
        <v>1284</v>
      </c>
      <c r="H45" s="238">
        <v>280</v>
      </c>
      <c r="I45" s="238">
        <v>1.4950000000000001</v>
      </c>
      <c r="J45" s="239">
        <v>39785</v>
      </c>
      <c r="K45" s="239">
        <v>13214</v>
      </c>
      <c r="L45" s="239">
        <v>4174</v>
      </c>
      <c r="M45" s="239">
        <v>211082</v>
      </c>
      <c r="N45" s="239">
        <v>33542</v>
      </c>
      <c r="O45" s="239">
        <v>11028</v>
      </c>
      <c r="P45" s="239">
        <v>158586</v>
      </c>
      <c r="Q45" s="239">
        <v>11742</v>
      </c>
      <c r="R45" s="239">
        <v>5373</v>
      </c>
      <c r="S45" s="239">
        <v>7318</v>
      </c>
      <c r="T45" s="240">
        <v>110643</v>
      </c>
      <c r="U45" s="240">
        <v>502045</v>
      </c>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v>1101</v>
      </c>
      <c r="CB45" s="238">
        <v>518</v>
      </c>
      <c r="CC45" s="238">
        <v>306</v>
      </c>
      <c r="CD45" s="238">
        <v>89212</v>
      </c>
      <c r="CE45" s="238">
        <v>860798</v>
      </c>
      <c r="CF45" s="238"/>
      <c r="CG45" s="238"/>
      <c r="CH45" s="238"/>
      <c r="CI45" s="238"/>
      <c r="CJ45" s="242">
        <v>128.30110243910599</v>
      </c>
      <c r="CK45" s="243"/>
      <c r="CL45" s="238"/>
      <c r="CM45" s="238"/>
      <c r="CN45" s="238"/>
      <c r="CO45" s="238"/>
      <c r="CP45" s="238"/>
      <c r="CQ45" s="238"/>
      <c r="CR45" s="240">
        <v>11252</v>
      </c>
      <c r="CS45" s="240">
        <v>113121</v>
      </c>
      <c r="CT45" s="240">
        <v>16351</v>
      </c>
      <c r="CU45" s="240">
        <v>152245</v>
      </c>
      <c r="CV45" s="238"/>
      <c r="CW45" s="238"/>
      <c r="CX45" s="238"/>
      <c r="CY45" s="238"/>
      <c r="CZ45" s="240">
        <v>110517.1</v>
      </c>
      <c r="DA45" s="240">
        <v>1115857.5</v>
      </c>
      <c r="DB45" s="240">
        <v>63812.9</v>
      </c>
      <c r="DC45" s="240">
        <v>649582.6</v>
      </c>
      <c r="DD45" s="238">
        <v>2087107</v>
      </c>
      <c r="DE45" s="240">
        <v>342855</v>
      </c>
      <c r="DF45" s="240">
        <v>0.26736834015870597</v>
      </c>
      <c r="DG45" s="240">
        <v>12.640700871830299</v>
      </c>
      <c r="DH45" s="240">
        <v>16.064933192935001</v>
      </c>
      <c r="DI45" s="238">
        <v>157552.351</v>
      </c>
      <c r="DJ45" s="238">
        <v>56139.932999999997</v>
      </c>
      <c r="DK45" s="238">
        <v>151400.766</v>
      </c>
      <c r="DL45" s="238">
        <v>220758.38800000001</v>
      </c>
      <c r="DM45" s="238">
        <v>11010.278</v>
      </c>
      <c r="DN45" s="238">
        <v>13536.674000000001</v>
      </c>
      <c r="DO45" s="238">
        <v>151.39400000000001</v>
      </c>
      <c r="DP45" s="238">
        <v>491.33800000000002</v>
      </c>
      <c r="DQ45" s="238">
        <v>611041.12199999997</v>
      </c>
      <c r="DR45" s="239">
        <v>13919</v>
      </c>
      <c r="DS45" s="239">
        <v>3186</v>
      </c>
      <c r="DT45" s="239">
        <v>34802</v>
      </c>
      <c r="DU45" s="239">
        <v>121517</v>
      </c>
      <c r="DV45" s="239">
        <v>379</v>
      </c>
      <c r="DW45" s="239">
        <v>2072</v>
      </c>
      <c r="DX45" s="239">
        <v>30058</v>
      </c>
      <c r="DY45" s="238">
        <v>240</v>
      </c>
      <c r="DZ45" s="239">
        <v>206173</v>
      </c>
      <c r="EA45" s="239">
        <v>2489918</v>
      </c>
      <c r="EB45" s="238">
        <v>1040</v>
      </c>
      <c r="EC45" s="238">
        <v>9459</v>
      </c>
      <c r="ED45" s="238">
        <v>615</v>
      </c>
      <c r="EE45" s="238">
        <v>6360</v>
      </c>
      <c r="EF45" s="238">
        <v>2047</v>
      </c>
      <c r="EG45" s="238">
        <v>6192</v>
      </c>
      <c r="EH45" s="238">
        <v>1881</v>
      </c>
      <c r="EI45" s="238">
        <v>28952</v>
      </c>
      <c r="EJ45" s="238">
        <v>4354</v>
      </c>
      <c r="EK45" s="238">
        <v>286</v>
      </c>
      <c r="EL45" s="238">
        <v>281</v>
      </c>
      <c r="EM45" s="238">
        <v>31373</v>
      </c>
      <c r="EN45" s="239">
        <v>284567</v>
      </c>
      <c r="EO45" s="239">
        <v>45018</v>
      </c>
      <c r="EP45" s="239">
        <v>11264</v>
      </c>
      <c r="EQ45" s="239">
        <v>18642</v>
      </c>
      <c r="ER45" s="239">
        <v>3916</v>
      </c>
      <c r="ES45" s="239">
        <v>15595</v>
      </c>
      <c r="ET45" s="239">
        <v>19039</v>
      </c>
      <c r="EU45" s="239">
        <v>71215</v>
      </c>
      <c r="EV45" s="239">
        <v>1167718</v>
      </c>
      <c r="EW45" s="239">
        <v>94971</v>
      </c>
      <c r="EX45" s="239">
        <v>18346</v>
      </c>
      <c r="EY45" s="239">
        <v>131119</v>
      </c>
      <c r="EZ45" s="239">
        <v>75771</v>
      </c>
      <c r="FA45" s="239">
        <v>18621</v>
      </c>
      <c r="FB45" s="239">
        <v>101090</v>
      </c>
      <c r="FC45" s="239">
        <v>421926</v>
      </c>
      <c r="FD45" s="240"/>
      <c r="FE45" s="238">
        <v>1.7649999999999999</v>
      </c>
      <c r="FF45" s="238">
        <v>1.7150000000000001</v>
      </c>
      <c r="FG45" s="238">
        <v>7.03</v>
      </c>
      <c r="FH45" s="238">
        <v>4.8600000000000003</v>
      </c>
      <c r="FI45" s="238">
        <v>4.76</v>
      </c>
      <c r="FJ45" s="238">
        <v>5.31</v>
      </c>
      <c r="FK45" s="238">
        <v>5.92</v>
      </c>
      <c r="FL45" s="238">
        <v>70.099999999999994</v>
      </c>
      <c r="FM45" s="238">
        <v>50.1</v>
      </c>
      <c r="FN45" s="238">
        <v>47.8</v>
      </c>
      <c r="FO45" s="238">
        <v>75.3</v>
      </c>
      <c r="FP45" s="238">
        <v>69.2</v>
      </c>
      <c r="FQ45" s="238">
        <v>83.1</v>
      </c>
      <c r="FR45" s="238">
        <v>83.3</v>
      </c>
      <c r="FS45" s="238">
        <v>91</v>
      </c>
      <c r="FT45" s="238"/>
      <c r="FU45" s="238"/>
      <c r="FV45" s="238"/>
      <c r="FW45" s="238"/>
      <c r="FX45" s="238"/>
      <c r="FY45" s="238"/>
      <c r="FZ45" s="238"/>
      <c r="GA45" s="238">
        <v>237323.53343000001</v>
      </c>
      <c r="GB45" s="238">
        <v>8844.3557000000001</v>
      </c>
      <c r="GC45" s="238"/>
      <c r="GD45" s="239">
        <v>3793.291784</v>
      </c>
      <c r="GE45" s="239">
        <v>3673.8371520000001</v>
      </c>
      <c r="GF45" s="239">
        <v>3666.0592310000002</v>
      </c>
      <c r="GG45" s="239">
        <v>11790.045537</v>
      </c>
      <c r="GH45" s="239" t="s">
        <v>473</v>
      </c>
      <c r="GI45" s="239">
        <v>4080.5956369999999</v>
      </c>
      <c r="GJ45" s="239">
        <v>7839.7892179999999</v>
      </c>
      <c r="GK45" s="239" t="s">
        <v>473</v>
      </c>
      <c r="GL45" s="239">
        <v>3623.21335</v>
      </c>
      <c r="GM45" s="239">
        <v>4074.3974050000002</v>
      </c>
      <c r="GN45" s="239">
        <v>4596.655565</v>
      </c>
      <c r="GO45" s="239">
        <v>3593.627457</v>
      </c>
      <c r="GP45" s="239">
        <v>6284.8684510000003</v>
      </c>
      <c r="GQ45" s="239">
        <v>6100.1135290000002</v>
      </c>
      <c r="GR45" s="239">
        <v>12733.307631</v>
      </c>
      <c r="GS45" s="239">
        <v>11318.951262</v>
      </c>
      <c r="GT45" s="239">
        <v>6056.5666730000003</v>
      </c>
      <c r="GU45" s="239">
        <v>7036.3177429999996</v>
      </c>
      <c r="GV45" s="239">
        <v>5391.3484170000002</v>
      </c>
      <c r="GW45" s="239">
        <v>5989.885327</v>
      </c>
      <c r="GX45" s="239">
        <v>6652.7099600000001</v>
      </c>
      <c r="GY45" s="239">
        <v>4630.515058</v>
      </c>
      <c r="GZ45" s="239">
        <v>6146.7572419999997</v>
      </c>
      <c r="HA45" s="239">
        <v>3980.7017679999999</v>
      </c>
      <c r="HB45" s="239">
        <v>7525.0082350000002</v>
      </c>
      <c r="HC45" s="239">
        <v>11630.004641</v>
      </c>
      <c r="HD45" s="239">
        <v>10118.968111</v>
      </c>
      <c r="HE45" s="239">
        <v>5220.9398700000002</v>
      </c>
      <c r="HF45" s="239">
        <v>4552.2967230000004</v>
      </c>
      <c r="HG45" s="239">
        <v>18638.335973000001</v>
      </c>
      <c r="HH45" s="239">
        <v>8281.710932</v>
      </c>
      <c r="HI45" s="239">
        <v>3554.085822</v>
      </c>
      <c r="HJ45" s="239">
        <v>5234.2860330000003</v>
      </c>
      <c r="HK45" s="239">
        <v>5095.3091930000001</v>
      </c>
      <c r="HL45" s="239">
        <v>4233.5301239999999</v>
      </c>
      <c r="HM45" s="239">
        <v>2818.6958410000002</v>
      </c>
      <c r="HN45" s="239">
        <v>5874.4620070000001</v>
      </c>
      <c r="HO45" s="239" t="s">
        <v>473</v>
      </c>
      <c r="HP45" s="239">
        <v>13256.410128</v>
      </c>
      <c r="HQ45" s="239">
        <v>5375.0590780000002</v>
      </c>
      <c r="HR45" s="239">
        <v>8325.1885419999999</v>
      </c>
      <c r="HS45" s="239">
        <v>10199.518819999999</v>
      </c>
      <c r="HT45" s="239">
        <v>7346.7221760000002</v>
      </c>
      <c r="HU45" s="239">
        <v>4798.3555690000003</v>
      </c>
      <c r="HV45" s="239">
        <v>4305.2935070000003</v>
      </c>
      <c r="HW45" s="239">
        <v>4743.9067839999998</v>
      </c>
      <c r="HX45" s="239">
        <v>5159.6625260000001</v>
      </c>
      <c r="HY45" s="239">
        <v>5847.4767840000004</v>
      </c>
      <c r="HZ45" s="239">
        <v>3718.0204709999998</v>
      </c>
      <c r="IA45" s="239">
        <v>3613.0442029999999</v>
      </c>
      <c r="IB45" s="239">
        <v>3361.3167589999998</v>
      </c>
      <c r="IC45" s="239">
        <v>5321.6890329999997</v>
      </c>
      <c r="ID45" s="239">
        <v>8213.6496430000007</v>
      </c>
      <c r="IE45" s="239">
        <v>5421.2625250000001</v>
      </c>
      <c r="IF45" s="239">
        <v>4405.7233480000004</v>
      </c>
      <c r="IG45" s="239">
        <v>3572.5266799999999</v>
      </c>
      <c r="IH45" s="238">
        <v>115.106447032312</v>
      </c>
      <c r="II45" s="238">
        <v>114.125143115367</v>
      </c>
      <c r="IJ45" s="238">
        <v>107.58951065855901</v>
      </c>
      <c r="IK45" s="238">
        <v>122.45421286989399</v>
      </c>
      <c r="IL45" s="238">
        <v>129.08185425652701</v>
      </c>
      <c r="IM45" s="238">
        <v>117.073949493493</v>
      </c>
      <c r="IN45" s="238">
        <v>106.215424084411</v>
      </c>
      <c r="IO45" s="238">
        <v>104.4236429382</v>
      </c>
      <c r="IP45" s="219"/>
    </row>
    <row r="46" spans="1:250" ht="15.75" customHeight="1">
      <c r="A46" s="237">
        <v>40940</v>
      </c>
      <c r="B46" s="240">
        <v>695</v>
      </c>
      <c r="C46" s="240">
        <v>559</v>
      </c>
      <c r="D46" s="240">
        <v>710</v>
      </c>
      <c r="E46" s="240">
        <v>1360</v>
      </c>
      <c r="F46" s="240">
        <v>3556</v>
      </c>
      <c r="G46" s="240">
        <v>1266</v>
      </c>
      <c r="H46" s="238">
        <v>242</v>
      </c>
      <c r="I46" s="238">
        <v>1.514</v>
      </c>
      <c r="J46" s="239">
        <v>24961</v>
      </c>
      <c r="K46" s="239">
        <v>18168</v>
      </c>
      <c r="L46" s="239">
        <v>5225</v>
      </c>
      <c r="M46" s="239">
        <v>137096</v>
      </c>
      <c r="N46" s="239">
        <v>46249</v>
      </c>
      <c r="O46" s="239">
        <v>13111</v>
      </c>
      <c r="P46" s="239">
        <v>99839</v>
      </c>
      <c r="Q46" s="239">
        <v>16185</v>
      </c>
      <c r="R46" s="239">
        <v>6821</v>
      </c>
      <c r="S46" s="239">
        <v>7627</v>
      </c>
      <c r="T46" s="240">
        <v>110412</v>
      </c>
      <c r="U46" s="240">
        <v>461963</v>
      </c>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v>1111</v>
      </c>
      <c r="CB46" s="238">
        <v>527</v>
      </c>
      <c r="CC46" s="238">
        <v>309</v>
      </c>
      <c r="CD46" s="238">
        <v>81180</v>
      </c>
      <c r="CE46" s="238">
        <v>763164</v>
      </c>
      <c r="CF46" s="238"/>
      <c r="CG46" s="238"/>
      <c r="CH46" s="238"/>
      <c r="CI46" s="238"/>
      <c r="CJ46" s="242">
        <v>136.02782485121301</v>
      </c>
      <c r="CK46" s="243"/>
      <c r="CL46" s="238"/>
      <c r="CM46" s="238"/>
      <c r="CN46" s="238"/>
      <c r="CO46" s="238"/>
      <c r="CP46" s="238"/>
      <c r="CQ46" s="238"/>
      <c r="CR46" s="240">
        <v>5424</v>
      </c>
      <c r="CS46" s="240">
        <v>58424</v>
      </c>
      <c r="CT46" s="240">
        <v>13858</v>
      </c>
      <c r="CU46" s="240">
        <v>123120</v>
      </c>
      <c r="CV46" s="238"/>
      <c r="CW46" s="238"/>
      <c r="CX46" s="238"/>
      <c r="CY46" s="238"/>
      <c r="CZ46" s="240">
        <v>99194.2</v>
      </c>
      <c r="DA46" s="240">
        <v>988442.9</v>
      </c>
      <c r="DB46" s="240">
        <v>49871.199999999997</v>
      </c>
      <c r="DC46" s="240">
        <v>599640.80000000005</v>
      </c>
      <c r="DD46" s="238">
        <v>2060565</v>
      </c>
      <c r="DE46" s="240">
        <v>317839</v>
      </c>
      <c r="DF46" s="240">
        <v>0.26756492350385402</v>
      </c>
      <c r="DG46" s="240">
        <v>12.3253298405295</v>
      </c>
      <c r="DH46" s="240">
        <v>14.133958823844001</v>
      </c>
      <c r="DI46" s="238">
        <v>168895.302</v>
      </c>
      <c r="DJ46" s="238">
        <v>60899.305999999997</v>
      </c>
      <c r="DK46" s="238">
        <v>150250.851</v>
      </c>
      <c r="DL46" s="238">
        <v>196004.66800000001</v>
      </c>
      <c r="DM46" s="238">
        <v>10866.061</v>
      </c>
      <c r="DN46" s="238">
        <v>15286.662</v>
      </c>
      <c r="DO46" s="238">
        <v>61.637</v>
      </c>
      <c r="DP46" s="238">
        <v>175.25800000000001</v>
      </c>
      <c r="DQ46" s="238">
        <v>602439.745</v>
      </c>
      <c r="DR46" s="239">
        <v>16758</v>
      </c>
      <c r="DS46" s="239">
        <v>3682</v>
      </c>
      <c r="DT46" s="239">
        <v>34745</v>
      </c>
      <c r="DU46" s="239">
        <v>101902</v>
      </c>
      <c r="DV46" s="239">
        <v>407</v>
      </c>
      <c r="DW46" s="239">
        <v>2055</v>
      </c>
      <c r="DX46" s="239">
        <v>29099</v>
      </c>
      <c r="DY46" s="238">
        <v>288</v>
      </c>
      <c r="DZ46" s="239">
        <v>188936</v>
      </c>
      <c r="EA46" s="239">
        <v>2326193</v>
      </c>
      <c r="EB46" s="238">
        <v>727</v>
      </c>
      <c r="EC46" s="238">
        <v>10338</v>
      </c>
      <c r="ED46" s="238">
        <v>1055</v>
      </c>
      <c r="EE46" s="238">
        <v>5159</v>
      </c>
      <c r="EF46" s="238">
        <v>2024</v>
      </c>
      <c r="EG46" s="238">
        <v>6004</v>
      </c>
      <c r="EH46" s="238">
        <v>1561</v>
      </c>
      <c r="EI46" s="238">
        <v>39825</v>
      </c>
      <c r="EJ46" s="238">
        <v>3742</v>
      </c>
      <c r="EK46" s="238">
        <v>188</v>
      </c>
      <c r="EL46" s="238">
        <v>255</v>
      </c>
      <c r="EM46" s="238">
        <v>27215</v>
      </c>
      <c r="EN46" s="239">
        <v>243893</v>
      </c>
      <c r="EO46" s="239">
        <v>52074</v>
      </c>
      <c r="EP46" s="239">
        <v>8729</v>
      </c>
      <c r="EQ46" s="239">
        <v>15666</v>
      </c>
      <c r="ER46" s="239">
        <v>13330</v>
      </c>
      <c r="ES46" s="239">
        <v>3665</v>
      </c>
      <c r="ET46" s="239">
        <v>16412</v>
      </c>
      <c r="EU46" s="239">
        <v>60431</v>
      </c>
      <c r="EV46" s="239">
        <v>937131</v>
      </c>
      <c r="EW46" s="239">
        <v>84649</v>
      </c>
      <c r="EX46" s="239">
        <v>14857</v>
      </c>
      <c r="EY46" s="239">
        <v>106619</v>
      </c>
      <c r="EZ46" s="239">
        <v>65557</v>
      </c>
      <c r="FA46" s="239">
        <v>14843</v>
      </c>
      <c r="FB46" s="239">
        <v>69756</v>
      </c>
      <c r="FC46" s="239">
        <v>331196</v>
      </c>
      <c r="FD46" s="238"/>
      <c r="FE46" s="238">
        <v>1.66</v>
      </c>
      <c r="FF46" s="238">
        <v>1.7</v>
      </c>
      <c r="FG46" s="238">
        <v>6.81</v>
      </c>
      <c r="FH46" s="238">
        <v>4.92</v>
      </c>
      <c r="FI46" s="238">
        <v>4.05</v>
      </c>
      <c r="FJ46" s="238">
        <v>4.25</v>
      </c>
      <c r="FK46" s="238">
        <v>4.8899999999999997</v>
      </c>
      <c r="FL46" s="238">
        <v>63</v>
      </c>
      <c r="FM46" s="238">
        <v>49.3</v>
      </c>
      <c r="FN46" s="238">
        <v>42</v>
      </c>
      <c r="FO46" s="238">
        <v>65.7</v>
      </c>
      <c r="FP46" s="238">
        <v>67.400000000000006</v>
      </c>
      <c r="FQ46" s="238">
        <v>71.5</v>
      </c>
      <c r="FR46" s="238">
        <v>62.8</v>
      </c>
      <c r="FS46" s="238">
        <v>77.5</v>
      </c>
      <c r="FT46" s="238"/>
      <c r="FU46" s="238"/>
      <c r="FV46" s="238"/>
      <c r="FW46" s="238"/>
      <c r="FX46" s="238"/>
      <c r="FY46" s="238"/>
      <c r="FZ46" s="238"/>
      <c r="GA46" s="238">
        <v>205162.364</v>
      </c>
      <c r="GB46" s="238">
        <v>7645.8050000000003</v>
      </c>
      <c r="GC46" s="238"/>
      <c r="GD46" s="239">
        <v>3720.4341330000002</v>
      </c>
      <c r="GE46" s="239">
        <v>3906.3297040000002</v>
      </c>
      <c r="GF46" s="239">
        <v>2940.1154550000001</v>
      </c>
      <c r="GG46" s="239">
        <v>10999.329406000001</v>
      </c>
      <c r="GH46" s="239" t="s">
        <v>473</v>
      </c>
      <c r="GI46" s="239">
        <v>3894.571105</v>
      </c>
      <c r="GJ46" s="239">
        <v>6729.6102069999997</v>
      </c>
      <c r="GK46" s="239" t="s">
        <v>473</v>
      </c>
      <c r="GL46" s="239">
        <v>3782.6319640000002</v>
      </c>
      <c r="GM46" s="239">
        <v>4014.8258919999998</v>
      </c>
      <c r="GN46" s="239">
        <v>4016.331439</v>
      </c>
      <c r="GO46" s="239">
        <v>3555.7808300000002</v>
      </c>
      <c r="GP46" s="239">
        <v>4993.2224679999999</v>
      </c>
      <c r="GQ46" s="239">
        <v>5388.4345300000004</v>
      </c>
      <c r="GR46" s="239">
        <v>9122.8650209999996</v>
      </c>
      <c r="GS46" s="239">
        <v>9997.1575229999999</v>
      </c>
      <c r="GT46" s="239">
        <v>5692.8016159999997</v>
      </c>
      <c r="GU46" s="239">
        <v>6148.6219469999996</v>
      </c>
      <c r="GV46" s="239">
        <v>4537.5351039999996</v>
      </c>
      <c r="GW46" s="239">
        <v>5115.863171</v>
      </c>
      <c r="GX46" s="239">
        <v>5893.52279</v>
      </c>
      <c r="GY46" s="239">
        <v>4406.1964840000001</v>
      </c>
      <c r="GZ46" s="239">
        <v>5229.8152550000004</v>
      </c>
      <c r="HA46" s="239">
        <v>3682.3716290000002</v>
      </c>
      <c r="HB46" s="239">
        <v>6072.02009</v>
      </c>
      <c r="HC46" s="239">
        <v>8751.2522769999996</v>
      </c>
      <c r="HD46" s="239">
        <v>8665.1472549999999</v>
      </c>
      <c r="HE46" s="239">
        <v>4344.55519</v>
      </c>
      <c r="HF46" s="239">
        <v>4878.3586359999999</v>
      </c>
      <c r="HG46" s="239">
        <v>10933.418027</v>
      </c>
      <c r="HH46" s="239">
        <v>8059.5820789999998</v>
      </c>
      <c r="HI46" s="239">
        <v>3558.7700960000002</v>
      </c>
      <c r="HJ46" s="239">
        <v>5044.055899</v>
      </c>
      <c r="HK46" s="239">
        <v>4884.2026079999996</v>
      </c>
      <c r="HL46" s="239">
        <v>4284.9136900000003</v>
      </c>
      <c r="HM46" s="239">
        <v>2867.7906979999998</v>
      </c>
      <c r="HN46" s="239">
        <v>5887.1748820000003</v>
      </c>
      <c r="HO46" s="239" t="s">
        <v>473</v>
      </c>
      <c r="HP46" s="239">
        <v>12942.060684</v>
      </c>
      <c r="HQ46" s="239">
        <v>5227.1227609999996</v>
      </c>
      <c r="HR46" s="239">
        <v>8620.0989950000003</v>
      </c>
      <c r="HS46" s="239">
        <v>9930.9166069999992</v>
      </c>
      <c r="HT46" s="239">
        <v>6472.9025680000004</v>
      </c>
      <c r="HU46" s="239">
        <v>4762.6558420000001</v>
      </c>
      <c r="HV46" s="239">
        <v>4182.5623379999997</v>
      </c>
      <c r="HW46" s="239">
        <v>4303.3260829999999</v>
      </c>
      <c r="HX46" s="239">
        <v>5020.8805169999996</v>
      </c>
      <c r="HY46" s="239">
        <v>5853.0892139999996</v>
      </c>
      <c r="HZ46" s="239">
        <v>3688.6309769999998</v>
      </c>
      <c r="IA46" s="239">
        <v>3815.9331889999999</v>
      </c>
      <c r="IB46" s="239">
        <v>3487.882059</v>
      </c>
      <c r="IC46" s="239">
        <v>5160.0605400000004</v>
      </c>
      <c r="ID46" s="239">
        <v>7815.1742999999997</v>
      </c>
      <c r="IE46" s="239">
        <v>5103.2870750000002</v>
      </c>
      <c r="IF46" s="239">
        <v>4482.9512709999999</v>
      </c>
      <c r="IG46" s="239">
        <v>3541.6618530000001</v>
      </c>
      <c r="IH46" s="238">
        <v>102.63619606159899</v>
      </c>
      <c r="II46" s="238">
        <v>112.268720621794</v>
      </c>
      <c r="IJ46" s="238">
        <v>111.574792801078</v>
      </c>
      <c r="IK46" s="238">
        <v>126.941378556872</v>
      </c>
      <c r="IL46" s="238">
        <v>102.42377142045299</v>
      </c>
      <c r="IM46" s="238">
        <v>115.64889193963</v>
      </c>
      <c r="IN46" s="238">
        <v>104.07897578702899</v>
      </c>
      <c r="IO46" s="238">
        <v>106.37065011839999</v>
      </c>
      <c r="IP46" s="219"/>
    </row>
    <row r="47" spans="1:250" ht="15.75" customHeight="1">
      <c r="A47" s="237">
        <v>40969</v>
      </c>
      <c r="B47" s="240">
        <v>705</v>
      </c>
      <c r="C47" s="240">
        <v>602</v>
      </c>
      <c r="D47" s="240">
        <v>693</v>
      </c>
      <c r="E47" s="240">
        <v>1402</v>
      </c>
      <c r="F47" s="240">
        <v>3567</v>
      </c>
      <c r="G47" s="240">
        <v>1272</v>
      </c>
      <c r="H47" s="238">
        <v>252</v>
      </c>
      <c r="I47" s="238">
        <v>1.552</v>
      </c>
      <c r="J47" s="239">
        <v>34573</v>
      </c>
      <c r="K47" s="239">
        <v>25095</v>
      </c>
      <c r="L47" s="239">
        <v>2410</v>
      </c>
      <c r="M47" s="239">
        <v>185366</v>
      </c>
      <c r="N47" s="239">
        <v>61853</v>
      </c>
      <c r="O47" s="239">
        <v>5641</v>
      </c>
      <c r="P47" s="239">
        <v>134559</v>
      </c>
      <c r="Q47" s="239">
        <v>23668</v>
      </c>
      <c r="R47" s="239">
        <v>2635</v>
      </c>
      <c r="S47" s="239">
        <v>10993</v>
      </c>
      <c r="T47" s="240">
        <v>127830</v>
      </c>
      <c r="U47" s="240">
        <v>547933</v>
      </c>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v>1135</v>
      </c>
      <c r="CB47" s="238">
        <v>542</v>
      </c>
      <c r="CC47" s="238">
        <v>315</v>
      </c>
      <c r="CD47" s="238">
        <v>114011</v>
      </c>
      <c r="CE47" s="238">
        <v>952811</v>
      </c>
      <c r="CF47" s="238"/>
      <c r="CG47" s="238"/>
      <c r="CH47" s="238"/>
      <c r="CI47" s="238"/>
      <c r="CJ47" s="242">
        <v>143.44</v>
      </c>
      <c r="CK47" s="243"/>
      <c r="CL47" s="238"/>
      <c r="CM47" s="238"/>
      <c r="CN47" s="238"/>
      <c r="CO47" s="238"/>
      <c r="CP47" s="238"/>
      <c r="CQ47" s="238"/>
      <c r="CR47" s="240">
        <v>7648</v>
      </c>
      <c r="CS47" s="240">
        <v>82570</v>
      </c>
      <c r="CT47" s="240">
        <v>17924</v>
      </c>
      <c r="CU47" s="240">
        <v>155668</v>
      </c>
      <c r="CV47" s="238"/>
      <c r="CW47" s="238"/>
      <c r="CX47" s="238"/>
      <c r="CY47" s="238"/>
      <c r="CZ47" s="240">
        <v>121774.7</v>
      </c>
      <c r="DA47" s="240">
        <v>1181365.7</v>
      </c>
      <c r="DB47" s="240">
        <v>58739.9</v>
      </c>
      <c r="DC47" s="240">
        <v>644801.69999999995</v>
      </c>
      <c r="DD47" s="238">
        <v>2232962</v>
      </c>
      <c r="DE47" s="240">
        <v>218201</v>
      </c>
      <c r="DF47" s="240">
        <v>0.27</v>
      </c>
      <c r="DG47" s="240">
        <v>11.79</v>
      </c>
      <c r="DH47" s="240">
        <v>12.87</v>
      </c>
      <c r="DI47" s="238">
        <v>165446.546</v>
      </c>
      <c r="DJ47" s="238">
        <v>55830.824999999997</v>
      </c>
      <c r="DK47" s="238">
        <v>163940.25599999999</v>
      </c>
      <c r="DL47" s="238">
        <v>192854.77600000001</v>
      </c>
      <c r="DM47" s="238">
        <v>11437.664000000001</v>
      </c>
      <c r="DN47" s="238">
        <v>15329.324000000001</v>
      </c>
      <c r="DO47" s="238">
        <v>84.131</v>
      </c>
      <c r="DP47" s="238">
        <v>502.04500000000002</v>
      </c>
      <c r="DQ47" s="238">
        <v>605425.56700000004</v>
      </c>
      <c r="DR47" s="239">
        <v>23649</v>
      </c>
      <c r="DS47" s="239">
        <v>4843</v>
      </c>
      <c r="DT47" s="239">
        <v>44169</v>
      </c>
      <c r="DU47" s="239">
        <v>84682</v>
      </c>
      <c r="DV47" s="239">
        <v>585</v>
      </c>
      <c r="DW47" s="239">
        <v>1334</v>
      </c>
      <c r="DX47" s="239">
        <v>31416</v>
      </c>
      <c r="DY47" s="238">
        <v>359</v>
      </c>
      <c r="DZ47" s="239">
        <v>191037</v>
      </c>
      <c r="EA47" s="239">
        <v>2407266</v>
      </c>
      <c r="EB47" s="238">
        <v>1058</v>
      </c>
      <c r="EC47" s="238">
        <v>11338</v>
      </c>
      <c r="ED47" s="238">
        <v>1230</v>
      </c>
      <c r="EE47" s="238">
        <v>9761</v>
      </c>
      <c r="EF47" s="238">
        <v>2357</v>
      </c>
      <c r="EG47" s="238">
        <v>6377</v>
      </c>
      <c r="EH47" s="238">
        <v>1937</v>
      </c>
      <c r="EI47" s="238">
        <v>35694</v>
      </c>
      <c r="EJ47" s="238">
        <v>3842</v>
      </c>
      <c r="EK47" s="238">
        <v>250</v>
      </c>
      <c r="EL47" s="238">
        <v>278</v>
      </c>
      <c r="EM47" s="238">
        <v>27985</v>
      </c>
      <c r="EN47" s="239">
        <v>184904</v>
      </c>
      <c r="EO47" s="239">
        <v>44722</v>
      </c>
      <c r="EP47" s="239">
        <v>9814</v>
      </c>
      <c r="EQ47" s="239">
        <v>8443</v>
      </c>
      <c r="ER47" s="239">
        <v>7092</v>
      </c>
      <c r="ES47" s="239">
        <v>1566</v>
      </c>
      <c r="ET47" s="239">
        <v>5049</v>
      </c>
      <c r="EU47" s="239">
        <v>48652</v>
      </c>
      <c r="EV47" s="239">
        <v>572184</v>
      </c>
      <c r="EW47" s="239">
        <v>78794</v>
      </c>
      <c r="EX47" s="239">
        <v>16380</v>
      </c>
      <c r="EY47" s="239">
        <v>40523</v>
      </c>
      <c r="EZ47" s="239">
        <v>25305</v>
      </c>
      <c r="FA47" s="239">
        <v>4747</v>
      </c>
      <c r="FB47" s="239">
        <v>16280</v>
      </c>
      <c r="FC47" s="239">
        <v>252434</v>
      </c>
      <c r="FD47" s="238"/>
      <c r="FE47" s="238">
        <v>1.73</v>
      </c>
      <c r="FF47" s="238">
        <v>1.67</v>
      </c>
      <c r="FG47" s="238">
        <v>4.8</v>
      </c>
      <c r="FH47" s="238">
        <v>3.57</v>
      </c>
      <c r="FI47" s="238">
        <v>3.03</v>
      </c>
      <c r="FJ47" s="238">
        <v>3.22</v>
      </c>
      <c r="FK47" s="238">
        <v>5.18</v>
      </c>
      <c r="FL47" s="238">
        <v>40.700000000000003</v>
      </c>
      <c r="FM47" s="238">
        <v>42.6</v>
      </c>
      <c r="FN47" s="238">
        <v>41</v>
      </c>
      <c r="FO47" s="238">
        <v>26</v>
      </c>
      <c r="FP47" s="238">
        <v>25.3</v>
      </c>
      <c r="FQ47" s="238">
        <v>27.3</v>
      </c>
      <c r="FR47" s="238">
        <v>26.7</v>
      </c>
      <c r="FS47" s="238">
        <v>62.2</v>
      </c>
      <c r="FT47" s="238"/>
      <c r="FU47" s="238"/>
      <c r="FV47" s="238"/>
      <c r="FW47" s="238"/>
      <c r="FX47" s="238"/>
      <c r="FY47" s="238"/>
      <c r="FZ47" s="238"/>
      <c r="GA47" s="238">
        <v>201865.52600000001</v>
      </c>
      <c r="GB47" s="238">
        <v>7522.9470000000001</v>
      </c>
      <c r="GC47" s="238"/>
      <c r="GD47" s="239">
        <v>3650.5659230000001</v>
      </c>
      <c r="GE47" s="239">
        <v>3735.6090359999998</v>
      </c>
      <c r="GF47" s="239">
        <v>2914.962</v>
      </c>
      <c r="GG47" s="239">
        <v>15508.646492</v>
      </c>
      <c r="GH47" s="239" t="s">
        <v>473</v>
      </c>
      <c r="GI47" s="239">
        <v>4530.1382149999999</v>
      </c>
      <c r="GJ47" s="239">
        <v>7034.6745430000001</v>
      </c>
      <c r="GK47" s="239" t="s">
        <v>473</v>
      </c>
      <c r="GL47" s="239">
        <v>3803.2734820000001</v>
      </c>
      <c r="GM47" s="239">
        <v>3996.7492280000001</v>
      </c>
      <c r="GN47" s="239">
        <v>4208.3554370000002</v>
      </c>
      <c r="GO47" s="239">
        <v>3542.0431269999999</v>
      </c>
      <c r="GP47" s="239">
        <v>5308.0291820000002</v>
      </c>
      <c r="GQ47" s="239">
        <v>5848.9442369999997</v>
      </c>
      <c r="GR47" s="239">
        <v>8903.5348749999994</v>
      </c>
      <c r="GS47" s="239">
        <v>11471.710247000001</v>
      </c>
      <c r="GT47" s="239">
        <v>5806.3604530000002</v>
      </c>
      <c r="GU47" s="239">
        <v>7197.2225980000003</v>
      </c>
      <c r="GV47" s="239">
        <v>5034.052549</v>
      </c>
      <c r="GW47" s="239">
        <v>5278.5187900000001</v>
      </c>
      <c r="GX47" s="239">
        <v>6758.2001149999996</v>
      </c>
      <c r="GY47" s="239">
        <v>4268.0860730000004</v>
      </c>
      <c r="GZ47" s="239">
        <v>5469.419562</v>
      </c>
      <c r="HA47" s="239">
        <v>3843.7145030000001</v>
      </c>
      <c r="HB47" s="239">
        <v>7294.6749650000002</v>
      </c>
      <c r="HC47" s="239">
        <v>8803.1637919999994</v>
      </c>
      <c r="HD47" s="239">
        <v>8638.5652410000002</v>
      </c>
      <c r="HE47" s="239">
        <v>4463.1255220000003</v>
      </c>
      <c r="HF47" s="239">
        <v>4642.1124179999997</v>
      </c>
      <c r="HG47" s="239">
        <v>8880.5047439999998</v>
      </c>
      <c r="HH47" s="239">
        <v>7924.4959849999996</v>
      </c>
      <c r="HI47" s="239">
        <v>3631.0271240000002</v>
      </c>
      <c r="HJ47" s="239">
        <v>5030.9937330000002</v>
      </c>
      <c r="HK47" s="239">
        <v>4941.4860650000001</v>
      </c>
      <c r="HL47" s="239">
        <v>4332.5033020000001</v>
      </c>
      <c r="HM47" s="239">
        <v>2852.5286850000002</v>
      </c>
      <c r="HN47" s="239">
        <v>5942.6458229999998</v>
      </c>
      <c r="HO47" s="239" t="s">
        <v>473</v>
      </c>
      <c r="HP47" s="239">
        <v>15599.429485000001</v>
      </c>
      <c r="HQ47" s="239">
        <v>5240.8557920000003</v>
      </c>
      <c r="HR47" s="239">
        <v>8709.8136539999996</v>
      </c>
      <c r="HS47" s="239">
        <v>10664.785029000001</v>
      </c>
      <c r="HT47" s="239">
        <v>6797.9943510000003</v>
      </c>
      <c r="HU47" s="239">
        <v>4691.3481069999998</v>
      </c>
      <c r="HV47" s="239">
        <v>4218.6416749999999</v>
      </c>
      <c r="HW47" s="239">
        <v>5128.8110580000002</v>
      </c>
      <c r="HX47" s="239">
        <v>5066.8671100000001</v>
      </c>
      <c r="HY47" s="239">
        <v>5964.58547</v>
      </c>
      <c r="HZ47" s="239">
        <v>3678.586045</v>
      </c>
      <c r="IA47" s="239">
        <v>3728.1423759999998</v>
      </c>
      <c r="IB47" s="239">
        <v>3632.3193719999999</v>
      </c>
      <c r="IC47" s="239">
        <v>5054.012162</v>
      </c>
      <c r="ID47" s="239">
        <v>6190.4191629999996</v>
      </c>
      <c r="IE47" s="239">
        <v>5329.867808</v>
      </c>
      <c r="IF47" s="239">
        <v>4615.0677919999998</v>
      </c>
      <c r="IG47" s="239">
        <v>3571.8916610000001</v>
      </c>
      <c r="IH47" s="238">
        <v>114.048541609597</v>
      </c>
      <c r="II47" s="238">
        <v>116.523797140196</v>
      </c>
      <c r="IJ47" s="238">
        <v>129.58549835017601</v>
      </c>
      <c r="IK47" s="238">
        <v>128.94014561829599</v>
      </c>
      <c r="IL47" s="238">
        <v>116.223263768477</v>
      </c>
      <c r="IM47" s="238">
        <v>117.45458458775499</v>
      </c>
      <c r="IN47" s="238">
        <v>108.734723378287</v>
      </c>
      <c r="IO47" s="238">
        <v>105.9795291657</v>
      </c>
      <c r="IP47" s="219"/>
    </row>
    <row r="48" spans="1:250" ht="15.75" customHeight="1">
      <c r="A48" s="237">
        <v>41000</v>
      </c>
      <c r="B48" s="240">
        <v>706</v>
      </c>
      <c r="C48" s="240">
        <v>654</v>
      </c>
      <c r="D48" s="240">
        <v>695</v>
      </c>
      <c r="E48" s="240">
        <v>1549</v>
      </c>
      <c r="F48" s="240">
        <v>3612</v>
      </c>
      <c r="G48" s="240">
        <v>1396</v>
      </c>
      <c r="H48" s="238">
        <v>241</v>
      </c>
      <c r="I48" s="238">
        <v>1.5780000000000001</v>
      </c>
      <c r="J48" s="239">
        <v>32069</v>
      </c>
      <c r="K48" s="239">
        <v>29251</v>
      </c>
      <c r="L48" s="239">
        <v>960</v>
      </c>
      <c r="M48" s="239">
        <v>168491</v>
      </c>
      <c r="N48" s="239">
        <v>72411</v>
      </c>
      <c r="O48" s="239">
        <v>2681</v>
      </c>
      <c r="P48" s="239">
        <v>122498</v>
      </c>
      <c r="Q48" s="239">
        <v>27940</v>
      </c>
      <c r="R48" s="239">
        <v>1392</v>
      </c>
      <c r="S48" s="239">
        <v>9690</v>
      </c>
      <c r="T48" s="240">
        <v>115806</v>
      </c>
      <c r="U48" s="240">
        <v>499694</v>
      </c>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v>1121</v>
      </c>
      <c r="CB48" s="238">
        <v>552</v>
      </c>
      <c r="CC48" s="238">
        <v>318</v>
      </c>
      <c r="CD48" s="238">
        <v>78806</v>
      </c>
      <c r="CE48" s="238">
        <v>782379</v>
      </c>
      <c r="CF48" s="238"/>
      <c r="CG48" s="238"/>
      <c r="CH48" s="238"/>
      <c r="CI48" s="238"/>
      <c r="CJ48" s="242">
        <v>171.49102544062001</v>
      </c>
      <c r="CK48" s="243"/>
      <c r="CL48" s="238"/>
      <c r="CM48" s="238"/>
      <c r="CN48" s="238"/>
      <c r="CO48" s="238"/>
      <c r="CP48" s="238"/>
      <c r="CQ48" s="238"/>
      <c r="CR48" s="240">
        <v>5880</v>
      </c>
      <c r="CS48" s="240">
        <v>61103</v>
      </c>
      <c r="CT48" s="240">
        <v>14054</v>
      </c>
      <c r="CU48" s="240">
        <v>120690</v>
      </c>
      <c r="CV48" s="238"/>
      <c r="CW48" s="238"/>
      <c r="CX48" s="238"/>
      <c r="CY48" s="238"/>
      <c r="CZ48" s="240">
        <v>126669.1</v>
      </c>
      <c r="DA48" s="240">
        <v>1136230.8999999999</v>
      </c>
      <c r="DB48" s="240">
        <v>53651.8</v>
      </c>
      <c r="DC48" s="240">
        <v>581717.1</v>
      </c>
      <c r="DD48" s="238">
        <v>2222451</v>
      </c>
      <c r="DE48" s="240">
        <v>314490</v>
      </c>
      <c r="DF48" s="240">
        <v>0.27</v>
      </c>
      <c r="DG48" s="240">
        <v>11.28</v>
      </c>
      <c r="DH48" s="240">
        <v>12.18</v>
      </c>
      <c r="DI48" s="238">
        <v>158375.74600000001</v>
      </c>
      <c r="DJ48" s="238">
        <v>57643.87</v>
      </c>
      <c r="DK48" s="238">
        <v>139166.41200000001</v>
      </c>
      <c r="DL48" s="238">
        <v>173136.55499999999</v>
      </c>
      <c r="DM48" s="238">
        <v>10769.341</v>
      </c>
      <c r="DN48" s="238">
        <v>17039.792000000001</v>
      </c>
      <c r="DO48" s="238">
        <v>103.714</v>
      </c>
      <c r="DP48" s="238">
        <v>168.911</v>
      </c>
      <c r="DQ48" s="238">
        <v>556404.34100000001</v>
      </c>
      <c r="DR48" s="239">
        <v>38419</v>
      </c>
      <c r="DS48" s="239">
        <v>5621</v>
      </c>
      <c r="DT48" s="239">
        <v>39493</v>
      </c>
      <c r="DU48" s="239">
        <v>64486</v>
      </c>
      <c r="DV48" s="239">
        <v>947</v>
      </c>
      <c r="DW48" s="239">
        <v>4309</v>
      </c>
      <c r="DX48" s="239">
        <v>30256</v>
      </c>
      <c r="DY48" s="238">
        <v>287</v>
      </c>
      <c r="DZ48" s="239">
        <v>183818</v>
      </c>
      <c r="EA48" s="239">
        <v>2442138</v>
      </c>
      <c r="EB48" s="238">
        <v>1051</v>
      </c>
      <c r="EC48" s="238">
        <v>10619</v>
      </c>
      <c r="ED48" s="238">
        <v>1044</v>
      </c>
      <c r="EE48" s="238">
        <v>6883</v>
      </c>
      <c r="EF48" s="238">
        <v>2257</v>
      </c>
      <c r="EG48" s="238">
        <v>6111</v>
      </c>
      <c r="EH48" s="238">
        <v>1801</v>
      </c>
      <c r="EI48" s="238">
        <v>31264.11</v>
      </c>
      <c r="EJ48" s="238">
        <v>3673</v>
      </c>
      <c r="EK48" s="238">
        <v>247</v>
      </c>
      <c r="EL48" s="238">
        <v>226</v>
      </c>
      <c r="EM48" s="238">
        <v>23597</v>
      </c>
      <c r="EN48" s="239">
        <v>185756</v>
      </c>
      <c r="EO48" s="239">
        <v>48043</v>
      </c>
      <c r="EP48" s="239">
        <v>9840</v>
      </c>
      <c r="EQ48" s="239">
        <v>7575</v>
      </c>
      <c r="ER48" s="239">
        <v>7902</v>
      </c>
      <c r="ES48" s="239">
        <v>1009</v>
      </c>
      <c r="ET48" s="239">
        <v>3073</v>
      </c>
      <c r="EU48" s="239">
        <v>42954</v>
      </c>
      <c r="EV48" s="239">
        <v>490973</v>
      </c>
      <c r="EW48" s="239">
        <v>85619</v>
      </c>
      <c r="EX48" s="239">
        <v>15647</v>
      </c>
      <c r="EY48" s="239">
        <v>27839</v>
      </c>
      <c r="EZ48" s="239">
        <v>23889</v>
      </c>
      <c r="FA48" s="239">
        <v>2626</v>
      </c>
      <c r="FB48" s="239">
        <v>8846</v>
      </c>
      <c r="FC48" s="239">
        <v>193350</v>
      </c>
      <c r="FD48" s="238"/>
      <c r="FE48" s="238">
        <v>1.85</v>
      </c>
      <c r="FF48" s="238">
        <v>1.7</v>
      </c>
      <c r="FG48" s="238">
        <v>3.7</v>
      </c>
      <c r="FH48" s="238">
        <v>3</v>
      </c>
      <c r="FI48" s="238">
        <v>2.6</v>
      </c>
      <c r="FJ48" s="238">
        <v>2.9</v>
      </c>
      <c r="FK48" s="238">
        <v>4.7</v>
      </c>
      <c r="FL48" s="238">
        <v>37.5</v>
      </c>
      <c r="FM48" s="238">
        <v>47.2</v>
      </c>
      <c r="FN48" s="238">
        <v>40.9</v>
      </c>
      <c r="FO48" s="238">
        <v>20.2</v>
      </c>
      <c r="FP48" s="238">
        <v>25</v>
      </c>
      <c r="FQ48" s="238">
        <v>14.6</v>
      </c>
      <c r="FR48" s="238">
        <v>18.8</v>
      </c>
      <c r="FS48" s="238">
        <v>51.2</v>
      </c>
      <c r="FT48" s="238"/>
      <c r="FU48" s="238"/>
      <c r="FV48" s="238"/>
      <c r="FW48" s="238"/>
      <c r="FX48" s="238"/>
      <c r="FY48" s="238"/>
      <c r="FZ48" s="238"/>
      <c r="GA48" s="238">
        <v>192884.33163</v>
      </c>
      <c r="GB48" s="238">
        <v>7188.2427299999999</v>
      </c>
      <c r="GC48" s="238"/>
      <c r="GD48" s="239">
        <v>3695.2633700000001</v>
      </c>
      <c r="GE48" s="239">
        <v>3824.6731100000002</v>
      </c>
      <c r="GF48" s="239">
        <v>2924.3310000000001</v>
      </c>
      <c r="GG48" s="239">
        <v>10843.706603000001</v>
      </c>
      <c r="GH48" s="239" t="s">
        <v>473</v>
      </c>
      <c r="GI48" s="239">
        <v>4142.5452990000003</v>
      </c>
      <c r="GJ48" s="239">
        <v>7910.7878620000001</v>
      </c>
      <c r="GK48" s="239" t="s">
        <v>473</v>
      </c>
      <c r="GL48" s="239">
        <v>3915.9568610000001</v>
      </c>
      <c r="GM48" s="239">
        <v>4260.3573420000002</v>
      </c>
      <c r="GN48" s="239">
        <v>4246.2241860000004</v>
      </c>
      <c r="GO48" s="239">
        <v>3436.8734979999999</v>
      </c>
      <c r="GP48" s="239">
        <v>6169.9659190000002</v>
      </c>
      <c r="GQ48" s="239">
        <v>6005.8402820000001</v>
      </c>
      <c r="GR48" s="239">
        <v>9167.9166800000003</v>
      </c>
      <c r="GS48" s="239">
        <v>11032.002345000001</v>
      </c>
      <c r="GT48" s="239">
        <v>6509.7695960000001</v>
      </c>
      <c r="GU48" s="239">
        <v>6538.3087189999997</v>
      </c>
      <c r="GV48" s="239">
        <v>4489.7767819999999</v>
      </c>
      <c r="GW48" s="239">
        <v>4812.0397309999998</v>
      </c>
      <c r="GX48" s="239">
        <v>5945.010072</v>
      </c>
      <c r="GY48" s="239">
        <v>4436.8046249999998</v>
      </c>
      <c r="GZ48" s="239">
        <v>5105.9483019999998</v>
      </c>
      <c r="HA48" s="239">
        <v>4171.6925780000001</v>
      </c>
      <c r="HB48" s="239">
        <v>6572.1332359999997</v>
      </c>
      <c r="HC48" s="239">
        <v>8805.6148279999998</v>
      </c>
      <c r="HD48" s="239">
        <v>8421.6307570000008</v>
      </c>
      <c r="HE48" s="239">
        <v>4427.2634109999999</v>
      </c>
      <c r="HF48" s="239">
        <v>4528.8969610000004</v>
      </c>
      <c r="HG48" s="239">
        <v>9599.2726359999997</v>
      </c>
      <c r="HH48" s="239">
        <v>9230.0857209999995</v>
      </c>
      <c r="HI48" s="239">
        <v>3572.773983</v>
      </c>
      <c r="HJ48" s="239">
        <v>5260.8128500000003</v>
      </c>
      <c r="HK48" s="239">
        <v>5086.9847099999997</v>
      </c>
      <c r="HL48" s="239">
        <v>4572.8995510000004</v>
      </c>
      <c r="HM48" s="239">
        <v>2967.1132309999998</v>
      </c>
      <c r="HN48" s="239">
        <v>6188.9222019999997</v>
      </c>
      <c r="HO48" s="239" t="s">
        <v>473</v>
      </c>
      <c r="HP48" s="239">
        <v>14630.624592</v>
      </c>
      <c r="HQ48" s="239">
        <v>5478.436909</v>
      </c>
      <c r="HR48" s="239">
        <v>9009.1091039999992</v>
      </c>
      <c r="HS48" s="239">
        <v>11450.303957</v>
      </c>
      <c r="HT48" s="239">
        <v>7063.4581920000001</v>
      </c>
      <c r="HU48" s="239">
        <v>4881.2604330000004</v>
      </c>
      <c r="HV48" s="239">
        <v>4409.1408700000002</v>
      </c>
      <c r="HW48" s="239">
        <v>4351.0961150000003</v>
      </c>
      <c r="HX48" s="239">
        <v>5237.3019089999998</v>
      </c>
      <c r="HY48" s="239">
        <v>6487.1295879999998</v>
      </c>
      <c r="HZ48" s="239">
        <v>3813.5232489999999</v>
      </c>
      <c r="IA48" s="239">
        <v>3927.1940800000002</v>
      </c>
      <c r="IB48" s="239">
        <v>4104.8577880000003</v>
      </c>
      <c r="IC48" s="239">
        <v>5338.3696410000002</v>
      </c>
      <c r="ID48" s="239">
        <v>9554.6171859999995</v>
      </c>
      <c r="IE48" s="239">
        <v>5481.5130870000003</v>
      </c>
      <c r="IF48" s="239">
        <v>4709.2117740000003</v>
      </c>
      <c r="IG48" s="239">
        <v>3654.0873179999999</v>
      </c>
      <c r="IH48" s="238">
        <v>108.039590270518</v>
      </c>
      <c r="II48" s="238">
        <v>110.18115947768</v>
      </c>
      <c r="IJ48" s="238">
        <v>115.08584775118599</v>
      </c>
      <c r="IK48" s="238">
        <v>114.660915774687</v>
      </c>
      <c r="IL48" s="238">
        <v>108.614609249932</v>
      </c>
      <c r="IM48" s="238">
        <v>112.468998567279</v>
      </c>
      <c r="IN48" s="238">
        <v>94.569226724644096</v>
      </c>
      <c r="IO48" s="238">
        <v>102.9907159202</v>
      </c>
      <c r="IP48" s="219"/>
    </row>
    <row r="49" spans="1:250" ht="15.75" customHeight="1">
      <c r="A49" s="237">
        <v>41030</v>
      </c>
      <c r="B49" s="240">
        <v>683</v>
      </c>
      <c r="C49" s="240">
        <v>716</v>
      </c>
      <c r="D49" s="240">
        <v>628</v>
      </c>
      <c r="E49" s="240">
        <v>1524</v>
      </c>
      <c r="F49" s="240">
        <v>3686</v>
      </c>
      <c r="G49" s="240">
        <v>1361</v>
      </c>
      <c r="H49" s="238">
        <v>268</v>
      </c>
      <c r="I49" s="238">
        <v>1.589</v>
      </c>
      <c r="J49" s="239">
        <v>30653</v>
      </c>
      <c r="K49" s="239">
        <v>12142</v>
      </c>
      <c r="L49" s="239">
        <v>5021</v>
      </c>
      <c r="M49" s="239">
        <v>165908</v>
      </c>
      <c r="N49" s="239">
        <v>30475</v>
      </c>
      <c r="O49" s="239">
        <v>13391</v>
      </c>
      <c r="P49" s="239">
        <v>119333</v>
      </c>
      <c r="Q49" s="239">
        <v>10971</v>
      </c>
      <c r="R49" s="239">
        <v>6123</v>
      </c>
      <c r="S49" s="239">
        <v>10918</v>
      </c>
      <c r="T49" s="240">
        <v>127203</v>
      </c>
      <c r="U49" s="240">
        <v>554769</v>
      </c>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v>870</v>
      </c>
      <c r="CB49" s="238">
        <v>362</v>
      </c>
      <c r="CC49" s="238">
        <v>181</v>
      </c>
      <c r="CD49" s="238">
        <v>98090</v>
      </c>
      <c r="CE49" s="238">
        <v>871478</v>
      </c>
      <c r="CF49" s="238"/>
      <c r="CG49" s="238"/>
      <c r="CH49" s="238"/>
      <c r="CI49" s="238"/>
      <c r="CJ49" s="242">
        <v>164.80615538770101</v>
      </c>
      <c r="CK49" s="243"/>
      <c r="CL49" s="238"/>
      <c r="CM49" s="238"/>
      <c r="CN49" s="238"/>
      <c r="CO49" s="238"/>
      <c r="CP49" s="238"/>
      <c r="CQ49" s="238"/>
      <c r="CR49" s="240">
        <v>7462</v>
      </c>
      <c r="CS49" s="240">
        <v>76728</v>
      </c>
      <c r="CT49" s="240">
        <v>17671</v>
      </c>
      <c r="CU49" s="240">
        <v>153412</v>
      </c>
      <c r="CV49" s="238"/>
      <c r="CW49" s="238"/>
      <c r="CX49" s="238"/>
      <c r="CY49" s="238"/>
      <c r="CZ49" s="240">
        <v>116569.1</v>
      </c>
      <c r="DA49" s="240">
        <v>1145219.5</v>
      </c>
      <c r="DB49" s="240">
        <v>52488.1</v>
      </c>
      <c r="DC49" s="240">
        <v>584853.9</v>
      </c>
      <c r="DD49" s="238">
        <v>2069899</v>
      </c>
      <c r="DE49" s="240">
        <v>342605</v>
      </c>
      <c r="DF49" s="240">
        <v>0.27</v>
      </c>
      <c r="DG49" s="240">
        <v>11.32</v>
      </c>
      <c r="DH49" s="240">
        <v>11.71</v>
      </c>
      <c r="DI49" s="238">
        <v>146919.65700000001</v>
      </c>
      <c r="DJ49" s="238">
        <v>47852.605000000003</v>
      </c>
      <c r="DK49" s="238">
        <v>135352.435</v>
      </c>
      <c r="DL49" s="238">
        <v>185307.94200000001</v>
      </c>
      <c r="DM49" s="238">
        <v>11213.95</v>
      </c>
      <c r="DN49" s="238">
        <v>18503.684000000001</v>
      </c>
      <c r="DO49" s="238">
        <v>92.183000000000007</v>
      </c>
      <c r="DP49" s="238">
        <v>447.661</v>
      </c>
      <c r="DQ49" s="238">
        <v>545690.11699999997</v>
      </c>
      <c r="DR49" s="239">
        <v>66551</v>
      </c>
      <c r="DS49" s="239">
        <v>7488</v>
      </c>
      <c r="DT49" s="239">
        <v>45981</v>
      </c>
      <c r="DU49" s="239">
        <v>60503</v>
      </c>
      <c r="DV49" s="239">
        <v>1878</v>
      </c>
      <c r="DW49" s="239">
        <v>7413</v>
      </c>
      <c r="DX49" s="239">
        <v>31154</v>
      </c>
      <c r="DY49" s="238">
        <v>310</v>
      </c>
      <c r="DZ49" s="239">
        <v>221278</v>
      </c>
      <c r="EA49" s="239">
        <v>2821822</v>
      </c>
      <c r="EB49" s="238">
        <v>1055</v>
      </c>
      <c r="EC49" s="238">
        <v>9412</v>
      </c>
      <c r="ED49" s="238">
        <v>919</v>
      </c>
      <c r="EE49" s="238">
        <v>8596</v>
      </c>
      <c r="EF49" s="238">
        <v>1401</v>
      </c>
      <c r="EG49" s="238">
        <v>5200</v>
      </c>
      <c r="EH49" s="238">
        <v>1891</v>
      </c>
      <c r="EI49" s="238">
        <v>32931</v>
      </c>
      <c r="EJ49" s="238">
        <v>3518</v>
      </c>
      <c r="EK49" s="238">
        <v>256</v>
      </c>
      <c r="EL49" s="238">
        <v>241</v>
      </c>
      <c r="EM49" s="238">
        <v>23098</v>
      </c>
      <c r="EN49" s="239">
        <v>154812</v>
      </c>
      <c r="EO49" s="239">
        <v>50079</v>
      </c>
      <c r="EP49" s="239">
        <v>11007</v>
      </c>
      <c r="EQ49" s="239">
        <v>2088</v>
      </c>
      <c r="ER49" s="239">
        <v>3677</v>
      </c>
      <c r="ES49" s="239">
        <v>757</v>
      </c>
      <c r="ET49" s="239">
        <v>2517</v>
      </c>
      <c r="EU49" s="239">
        <v>26905</v>
      </c>
      <c r="EV49" s="239">
        <v>330765</v>
      </c>
      <c r="EW49" s="239">
        <v>84230</v>
      </c>
      <c r="EX49" s="239">
        <v>16192</v>
      </c>
      <c r="EY49" s="239">
        <v>7419</v>
      </c>
      <c r="EZ49" s="239">
        <v>7070</v>
      </c>
      <c r="FA49" s="239">
        <v>1386</v>
      </c>
      <c r="FB49" s="239">
        <v>6072</v>
      </c>
      <c r="FC49" s="239">
        <v>115172</v>
      </c>
      <c r="FD49" s="238"/>
      <c r="FE49" s="238">
        <v>1.75</v>
      </c>
      <c r="FF49" s="238">
        <v>1.6</v>
      </c>
      <c r="FG49" s="238">
        <v>3.6</v>
      </c>
      <c r="FH49" s="238">
        <v>1.9</v>
      </c>
      <c r="FI49" s="238">
        <v>1.8</v>
      </c>
      <c r="FJ49" s="238">
        <v>2.4</v>
      </c>
      <c r="FK49" s="238">
        <v>4.4000000000000004</v>
      </c>
      <c r="FL49" s="238">
        <v>29.4</v>
      </c>
      <c r="FM49" s="238">
        <v>43.7</v>
      </c>
      <c r="FN49" s="238">
        <v>39</v>
      </c>
      <c r="FO49" s="238">
        <v>7.1</v>
      </c>
      <c r="FP49" s="238">
        <v>11.5</v>
      </c>
      <c r="FQ49" s="238">
        <v>7.8</v>
      </c>
      <c r="FR49" s="238">
        <v>13.8</v>
      </c>
      <c r="FS49" s="238">
        <v>37.200000000000003</v>
      </c>
      <c r="FT49" s="238"/>
      <c r="FU49" s="238"/>
      <c r="FV49" s="238"/>
      <c r="FW49" s="238"/>
      <c r="FX49" s="238"/>
      <c r="FY49" s="238"/>
      <c r="FZ49" s="238"/>
      <c r="GA49" s="238">
        <v>252249.86199999999</v>
      </c>
      <c r="GB49" s="238">
        <v>9400.6209999999992</v>
      </c>
      <c r="GC49" s="238"/>
      <c r="GD49" s="239">
        <v>3758.995813</v>
      </c>
      <c r="GE49" s="239">
        <v>4121.9222449999997</v>
      </c>
      <c r="GF49" s="239">
        <v>3134.7689999999998</v>
      </c>
      <c r="GG49" s="239">
        <v>11562.308464</v>
      </c>
      <c r="GH49" s="239" t="s">
        <v>473</v>
      </c>
      <c r="GI49" s="239">
        <v>4339.5112570000001</v>
      </c>
      <c r="GJ49" s="239">
        <v>7241.7989829999997</v>
      </c>
      <c r="GK49" s="239" t="s">
        <v>473</v>
      </c>
      <c r="GL49" s="239">
        <v>4236.2357929999998</v>
      </c>
      <c r="GM49" s="239">
        <v>4519.8225780000002</v>
      </c>
      <c r="GN49" s="239">
        <v>4905.6806180000003</v>
      </c>
      <c r="GO49" s="239">
        <v>3992.9811650000001</v>
      </c>
      <c r="GP49" s="239">
        <v>5782.9921949999998</v>
      </c>
      <c r="GQ49" s="239">
        <v>6218.6868729999997</v>
      </c>
      <c r="GR49" s="239">
        <v>10114.129707</v>
      </c>
      <c r="GS49" s="239">
        <v>10860.45306</v>
      </c>
      <c r="GT49" s="239">
        <v>5839.7487849999998</v>
      </c>
      <c r="GU49" s="239">
        <v>6785.453203</v>
      </c>
      <c r="GV49" s="239">
        <v>6392.0229900000004</v>
      </c>
      <c r="GW49" s="239">
        <v>6109.0381740000003</v>
      </c>
      <c r="GX49" s="239">
        <v>7558.4908930000001</v>
      </c>
      <c r="GY49" s="239">
        <v>5186.7901220000003</v>
      </c>
      <c r="GZ49" s="239">
        <v>6472.9571990000004</v>
      </c>
      <c r="HA49" s="239">
        <v>5092.5513389999996</v>
      </c>
      <c r="HB49" s="239">
        <v>7662.4300300000004</v>
      </c>
      <c r="HC49" s="239">
        <v>9242.5184470000004</v>
      </c>
      <c r="HD49" s="239">
        <v>11290.281193000001</v>
      </c>
      <c r="HE49" s="239">
        <v>5011.3027869999996</v>
      </c>
      <c r="HF49" s="239">
        <v>5161.6828159999995</v>
      </c>
      <c r="HG49" s="239">
        <v>10630.127424</v>
      </c>
      <c r="HH49" s="239">
        <v>8585.3048139999992</v>
      </c>
      <c r="HI49" s="239">
        <v>3521.9714520000002</v>
      </c>
      <c r="HJ49" s="239">
        <v>5552.5211129999998</v>
      </c>
      <c r="HK49" s="239">
        <v>5460.4204019999997</v>
      </c>
      <c r="HL49" s="239">
        <v>4910.236183</v>
      </c>
      <c r="HM49" s="239">
        <v>3053.7622160000001</v>
      </c>
      <c r="HN49" s="239">
        <v>6553.3291900000004</v>
      </c>
      <c r="HO49" s="239" t="s">
        <v>473</v>
      </c>
      <c r="HP49" s="239">
        <v>13888.900812</v>
      </c>
      <c r="HQ49" s="239">
        <v>5805.3327980000004</v>
      </c>
      <c r="HR49" s="239">
        <v>8205.5712729999996</v>
      </c>
      <c r="HS49" s="239">
        <v>12047.122427</v>
      </c>
      <c r="HT49" s="239">
        <v>7149.8054670000001</v>
      </c>
      <c r="HU49" s="239">
        <v>5329.2268620000004</v>
      </c>
      <c r="HV49" s="239">
        <v>4882.9227929999997</v>
      </c>
      <c r="HW49" s="239">
        <v>4799.1393580000004</v>
      </c>
      <c r="HX49" s="239">
        <v>5603.5725469999998</v>
      </c>
      <c r="HY49" s="239">
        <v>7015.3736520000002</v>
      </c>
      <c r="HZ49" s="239">
        <v>4106.3714019999998</v>
      </c>
      <c r="IA49" s="239">
        <v>4141.765445</v>
      </c>
      <c r="IB49" s="239">
        <v>3884.3176290000001</v>
      </c>
      <c r="IC49" s="239">
        <v>5186.7849310000001</v>
      </c>
      <c r="ID49" s="239">
        <v>9912.3317750000006</v>
      </c>
      <c r="IE49" s="239">
        <v>5393.0446190000002</v>
      </c>
      <c r="IF49" s="239">
        <v>4828.0369979999996</v>
      </c>
      <c r="IG49" s="239">
        <v>3950.2347020000002</v>
      </c>
      <c r="IH49" s="238">
        <v>112.3025291145</v>
      </c>
      <c r="II49" s="238">
        <v>112.26586056866</v>
      </c>
      <c r="IJ49" s="238">
        <v>120.658503319072</v>
      </c>
      <c r="IK49" s="238">
        <v>118.651820883456</v>
      </c>
      <c r="IL49" s="238">
        <v>112.399972802332</v>
      </c>
      <c r="IM49" s="238">
        <v>112.49552602030499</v>
      </c>
      <c r="IN49" s="238">
        <v>101.942324210243</v>
      </c>
      <c r="IO49" s="238">
        <v>103.7455407707</v>
      </c>
      <c r="IP49" s="219"/>
    </row>
    <row r="50" spans="1:250" ht="15.75" customHeight="1">
      <c r="A50" s="237">
        <v>41061</v>
      </c>
      <c r="B50" s="240">
        <v>686</v>
      </c>
      <c r="C50" s="240">
        <v>711</v>
      </c>
      <c r="D50" s="240">
        <v>605</v>
      </c>
      <c r="E50" s="240">
        <v>1556</v>
      </c>
      <c r="F50" s="240">
        <v>3757</v>
      </c>
      <c r="G50" s="240">
        <v>1268</v>
      </c>
      <c r="H50" s="238">
        <v>264</v>
      </c>
      <c r="I50" s="238">
        <v>1.526</v>
      </c>
      <c r="J50" s="239">
        <v>29391</v>
      </c>
      <c r="K50" s="239">
        <v>16384</v>
      </c>
      <c r="L50" s="239">
        <v>5806</v>
      </c>
      <c r="M50" s="239">
        <v>158042</v>
      </c>
      <c r="N50" s="239">
        <v>39945</v>
      </c>
      <c r="O50" s="239">
        <v>15908</v>
      </c>
      <c r="P50" s="239">
        <v>114252</v>
      </c>
      <c r="Q50" s="239">
        <v>15871</v>
      </c>
      <c r="R50" s="239">
        <v>7645</v>
      </c>
      <c r="S50" s="239">
        <v>9606</v>
      </c>
      <c r="T50" s="240">
        <v>121544</v>
      </c>
      <c r="U50" s="240">
        <v>528649</v>
      </c>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v>925</v>
      </c>
      <c r="CB50" s="238">
        <v>397</v>
      </c>
      <c r="CC50" s="238">
        <v>202</v>
      </c>
      <c r="CD50" s="238">
        <v>95839</v>
      </c>
      <c r="CE50" s="238">
        <v>888090</v>
      </c>
      <c r="CF50" s="238"/>
      <c r="CG50" s="238"/>
      <c r="CH50" s="238"/>
      <c r="CI50" s="238"/>
      <c r="CJ50" s="242">
        <v>193.243536038901</v>
      </c>
      <c r="CK50" s="243"/>
      <c r="CL50" s="238"/>
      <c r="CM50" s="238"/>
      <c r="CN50" s="238"/>
      <c r="CO50" s="238"/>
      <c r="CP50" s="238"/>
      <c r="CQ50" s="238"/>
      <c r="CR50" s="240">
        <v>6348</v>
      </c>
      <c r="CS50" s="240">
        <v>69983</v>
      </c>
      <c r="CT50" s="240">
        <v>16257</v>
      </c>
      <c r="CU50" s="240">
        <v>140629</v>
      </c>
      <c r="CV50" s="238"/>
      <c r="CW50" s="238"/>
      <c r="CX50" s="238"/>
      <c r="CY50" s="238"/>
      <c r="CZ50" s="240">
        <v>113553.9</v>
      </c>
      <c r="DA50" s="240">
        <v>1103075.1000000001</v>
      </c>
      <c r="DB50" s="240">
        <v>52904.6</v>
      </c>
      <c r="DC50" s="240">
        <v>592501.69999999995</v>
      </c>
      <c r="DD50" s="238">
        <v>2041129</v>
      </c>
      <c r="DE50" s="240">
        <v>489963</v>
      </c>
      <c r="DF50" s="240">
        <v>0.27</v>
      </c>
      <c r="DG50" s="240">
        <v>11.2</v>
      </c>
      <c r="DH50" s="240">
        <v>12.15</v>
      </c>
      <c r="DI50" s="238">
        <v>157949.29399999999</v>
      </c>
      <c r="DJ50" s="238">
        <v>51451.22</v>
      </c>
      <c r="DK50" s="238">
        <v>132461.76500000001</v>
      </c>
      <c r="DL50" s="238">
        <v>195905.37</v>
      </c>
      <c r="DM50" s="238">
        <v>11947.844999999999</v>
      </c>
      <c r="DN50" s="238">
        <v>19629.442999999999</v>
      </c>
      <c r="DO50" s="238">
        <v>86.031000000000006</v>
      </c>
      <c r="DP50" s="238">
        <v>165.911</v>
      </c>
      <c r="DQ50" s="238">
        <v>569596.87899999996</v>
      </c>
      <c r="DR50" s="239">
        <v>110995</v>
      </c>
      <c r="DS50" s="239">
        <v>10345</v>
      </c>
      <c r="DT50" s="239">
        <v>33496</v>
      </c>
      <c r="DU50" s="239">
        <v>28473</v>
      </c>
      <c r="DV50" s="239">
        <v>3120</v>
      </c>
      <c r="DW50" s="239">
        <v>12399</v>
      </c>
      <c r="DX50" s="239">
        <v>31265</v>
      </c>
      <c r="DY50" s="238">
        <v>311</v>
      </c>
      <c r="DZ50" s="239">
        <v>230404</v>
      </c>
      <c r="EA50" s="239">
        <v>3164272</v>
      </c>
      <c r="EB50" s="238">
        <v>520</v>
      </c>
      <c r="EC50" s="238">
        <v>7929</v>
      </c>
      <c r="ED50" s="238">
        <v>969</v>
      </c>
      <c r="EE50" s="238">
        <v>2290</v>
      </c>
      <c r="EF50" s="238">
        <v>1028</v>
      </c>
      <c r="EG50" s="238">
        <v>2783</v>
      </c>
      <c r="EH50" s="238">
        <v>1132</v>
      </c>
      <c r="EI50" s="238">
        <v>33294</v>
      </c>
      <c r="EJ50" s="238">
        <v>3332</v>
      </c>
      <c r="EK50" s="238">
        <v>245</v>
      </c>
      <c r="EL50" s="238">
        <v>235</v>
      </c>
      <c r="EM50" s="238">
        <v>21994</v>
      </c>
      <c r="EN50" s="239">
        <v>93001</v>
      </c>
      <c r="EO50" s="239">
        <v>39620</v>
      </c>
      <c r="EP50" s="239">
        <v>10695</v>
      </c>
      <c r="EQ50" s="239">
        <v>1308</v>
      </c>
      <c r="ER50" s="239">
        <v>2261</v>
      </c>
      <c r="ES50" s="239">
        <v>405</v>
      </c>
      <c r="ET50" s="239">
        <v>1281</v>
      </c>
      <c r="EU50" s="239">
        <v>14284</v>
      </c>
      <c r="EV50" s="239">
        <v>199997</v>
      </c>
      <c r="EW50" s="239">
        <v>69681</v>
      </c>
      <c r="EX50" s="239">
        <v>15210</v>
      </c>
      <c r="EY50" s="239">
        <v>4241</v>
      </c>
      <c r="EZ50" s="239">
        <v>4115</v>
      </c>
      <c r="FA50" s="239">
        <v>618</v>
      </c>
      <c r="FB50" s="239">
        <v>2816</v>
      </c>
      <c r="FC50" s="239">
        <v>52250</v>
      </c>
      <c r="FD50" s="238"/>
      <c r="FE50" s="238">
        <v>1.8</v>
      </c>
      <c r="FF50" s="238">
        <v>1.4</v>
      </c>
      <c r="FG50" s="238">
        <v>3.2</v>
      </c>
      <c r="FH50" s="238">
        <v>1.8</v>
      </c>
      <c r="FI50" s="238">
        <v>1.5</v>
      </c>
      <c r="FJ50" s="238">
        <v>2.2000000000000002</v>
      </c>
      <c r="FK50" s="238">
        <v>3.7</v>
      </c>
      <c r="FL50" s="238">
        <v>21.1</v>
      </c>
      <c r="FM50" s="238">
        <v>40.299999999999997</v>
      </c>
      <c r="FN50" s="238">
        <v>38.5</v>
      </c>
      <c r="FO50" s="238">
        <v>4.3</v>
      </c>
      <c r="FP50" s="238">
        <v>6.9</v>
      </c>
      <c r="FQ50" s="238">
        <v>5.0999999999999996</v>
      </c>
      <c r="FR50" s="238">
        <v>9.6999999999999993</v>
      </c>
      <c r="FS50" s="238">
        <v>21.8</v>
      </c>
      <c r="FT50" s="238"/>
      <c r="FU50" s="238"/>
      <c r="FV50" s="238"/>
      <c r="FW50" s="238"/>
      <c r="FX50" s="238"/>
      <c r="FY50" s="238"/>
      <c r="FZ50" s="238"/>
      <c r="GA50" s="238">
        <v>250153.535</v>
      </c>
      <c r="GB50" s="238">
        <v>9322.5040000000008</v>
      </c>
      <c r="GC50" s="238"/>
      <c r="GD50" s="239">
        <v>5473.4922660000002</v>
      </c>
      <c r="GE50" s="239">
        <v>5927.6667550000002</v>
      </c>
      <c r="GF50" s="239">
        <v>4648.7489999999998</v>
      </c>
      <c r="GG50" s="239">
        <v>18357.188633999998</v>
      </c>
      <c r="GH50" s="239" t="s">
        <v>473</v>
      </c>
      <c r="GI50" s="239">
        <v>6112.1901749999997</v>
      </c>
      <c r="GJ50" s="239">
        <v>10787.383438999999</v>
      </c>
      <c r="GK50" s="239" t="s">
        <v>473</v>
      </c>
      <c r="GL50" s="239">
        <v>6199.336695</v>
      </c>
      <c r="GM50" s="239">
        <v>6550.97649</v>
      </c>
      <c r="GN50" s="239">
        <v>6899.7079540000004</v>
      </c>
      <c r="GO50" s="239">
        <v>5585.1642160000001</v>
      </c>
      <c r="GP50" s="239">
        <v>8936.1021459999993</v>
      </c>
      <c r="GQ50" s="239">
        <v>9329.4915650000003</v>
      </c>
      <c r="GR50" s="239">
        <v>16173.988017</v>
      </c>
      <c r="GS50" s="239">
        <v>16426.399285</v>
      </c>
      <c r="GT50" s="239">
        <v>9019.6193810000004</v>
      </c>
      <c r="GU50" s="239">
        <v>9860.4018130000004</v>
      </c>
      <c r="GV50" s="239">
        <v>8009.5859899999996</v>
      </c>
      <c r="GW50" s="239">
        <v>8323.6292959999992</v>
      </c>
      <c r="GX50" s="239">
        <v>10287.847529999999</v>
      </c>
      <c r="GY50" s="239">
        <v>7299.2414630000003</v>
      </c>
      <c r="GZ50" s="239">
        <v>9190.7219089999999</v>
      </c>
      <c r="HA50" s="239">
        <v>6916.0857809999998</v>
      </c>
      <c r="HB50" s="239">
        <v>10791.417186000001</v>
      </c>
      <c r="HC50" s="239">
        <v>13949.091752</v>
      </c>
      <c r="HD50" s="239">
        <v>13331.794758</v>
      </c>
      <c r="HE50" s="239">
        <v>7217.0474089999998</v>
      </c>
      <c r="HF50" s="239">
        <v>7504.1803870000003</v>
      </c>
      <c r="HG50" s="239">
        <v>15150.591539999999</v>
      </c>
      <c r="HH50" s="239">
        <v>13090.370837</v>
      </c>
      <c r="HI50" s="239">
        <v>5209.3738679999997</v>
      </c>
      <c r="HJ50" s="239">
        <v>8106.5494129999997</v>
      </c>
      <c r="HK50" s="239">
        <v>7924.2274539999999</v>
      </c>
      <c r="HL50" s="239">
        <v>7212.05663</v>
      </c>
      <c r="HM50" s="239">
        <v>4508.4913230000002</v>
      </c>
      <c r="HN50" s="239">
        <v>9211.2868240000007</v>
      </c>
      <c r="HO50" s="239" t="s">
        <v>473</v>
      </c>
      <c r="HP50" s="239">
        <v>19364.821379000001</v>
      </c>
      <c r="HQ50" s="239">
        <v>8246.4807469999996</v>
      </c>
      <c r="HR50" s="239">
        <v>12736.575916</v>
      </c>
      <c r="HS50" s="239">
        <v>17854.174296000001</v>
      </c>
      <c r="HT50" s="239">
        <v>11045.185896000001</v>
      </c>
      <c r="HU50" s="239">
        <v>7622.7088350000004</v>
      </c>
      <c r="HV50" s="239">
        <v>7119.0470379999997</v>
      </c>
      <c r="HW50" s="239">
        <v>7230.9087749999999</v>
      </c>
      <c r="HX50" s="239">
        <v>8204.0002989999994</v>
      </c>
      <c r="HY50" s="239">
        <v>10129.896532000001</v>
      </c>
      <c r="HZ50" s="239">
        <v>5901.5968929999999</v>
      </c>
      <c r="IA50" s="239">
        <v>5500.0145540000003</v>
      </c>
      <c r="IB50" s="239">
        <v>5521.5695969999997</v>
      </c>
      <c r="IC50" s="239">
        <v>7649.9212770000004</v>
      </c>
      <c r="ID50" s="239">
        <v>13422.964295</v>
      </c>
      <c r="IE50" s="239">
        <v>7976.8563139999997</v>
      </c>
      <c r="IF50" s="239">
        <v>7147.8968789999999</v>
      </c>
      <c r="IG50" s="239">
        <v>5712.0313210000004</v>
      </c>
      <c r="IH50" s="238">
        <v>109.644824065251</v>
      </c>
      <c r="II50" s="238">
        <v>108.828239587479</v>
      </c>
      <c r="IJ50" s="238">
        <v>114.343663144714</v>
      </c>
      <c r="IK50" s="238">
        <v>111.411872227993</v>
      </c>
      <c r="IL50" s="238">
        <v>117.170577393876</v>
      </c>
      <c r="IM50" s="238">
        <v>113.128060996229</v>
      </c>
      <c r="IN50" s="238">
        <v>104.96979128641</v>
      </c>
      <c r="IO50" s="238">
        <v>103.3759672453</v>
      </c>
      <c r="IP50" s="219"/>
    </row>
    <row r="51" spans="1:250" ht="15.75" customHeight="1">
      <c r="A51" s="237">
        <v>41091</v>
      </c>
      <c r="B51" s="240">
        <v>790</v>
      </c>
      <c r="C51" s="240">
        <v>755</v>
      </c>
      <c r="D51" s="240">
        <v>800</v>
      </c>
      <c r="E51" s="240">
        <v>1802</v>
      </c>
      <c r="F51" s="240">
        <v>3760</v>
      </c>
      <c r="G51" s="240">
        <v>1360</v>
      </c>
      <c r="H51" s="238">
        <v>289</v>
      </c>
      <c r="I51" s="238">
        <v>1.569</v>
      </c>
      <c r="J51" s="239">
        <v>30906</v>
      </c>
      <c r="K51" s="239">
        <v>28504</v>
      </c>
      <c r="L51" s="239">
        <v>1630</v>
      </c>
      <c r="M51" s="239">
        <v>164212</v>
      </c>
      <c r="N51" s="239">
        <v>70395</v>
      </c>
      <c r="O51" s="239">
        <v>4618</v>
      </c>
      <c r="P51" s="239">
        <v>119441</v>
      </c>
      <c r="Q51" s="239">
        <v>27209</v>
      </c>
      <c r="R51" s="239">
        <v>3019</v>
      </c>
      <c r="S51" s="239">
        <v>9344</v>
      </c>
      <c r="T51" s="240">
        <v>128722</v>
      </c>
      <c r="U51" s="240">
        <v>551348</v>
      </c>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238">
        <v>968</v>
      </c>
      <c r="CB51" s="238">
        <v>427</v>
      </c>
      <c r="CC51" s="238">
        <v>218</v>
      </c>
      <c r="CD51" s="238">
        <v>99566</v>
      </c>
      <c r="CE51" s="238">
        <v>904169</v>
      </c>
      <c r="CF51" s="238"/>
      <c r="CG51" s="238"/>
      <c r="CH51" s="238"/>
      <c r="CI51" s="238"/>
      <c r="CJ51" s="242">
        <v>200.49</v>
      </c>
      <c r="CK51" s="243"/>
      <c r="CL51" s="238"/>
      <c r="CM51" s="238"/>
      <c r="CN51" s="238"/>
      <c r="CO51" s="238"/>
      <c r="CP51" s="238"/>
      <c r="CQ51" s="238"/>
      <c r="CR51" s="240">
        <v>6832</v>
      </c>
      <c r="CS51" s="240">
        <v>74401</v>
      </c>
      <c r="CT51" s="240">
        <v>17985</v>
      </c>
      <c r="CU51" s="240">
        <v>158828</v>
      </c>
      <c r="CV51" s="238"/>
      <c r="CW51" s="238"/>
      <c r="CX51" s="238"/>
      <c r="CY51" s="238"/>
      <c r="CZ51" s="240">
        <v>116296.3</v>
      </c>
      <c r="DA51" s="240">
        <v>1165875.3999999999</v>
      </c>
      <c r="DB51" s="240">
        <v>58419.6</v>
      </c>
      <c r="DC51" s="240">
        <v>631356.9</v>
      </c>
      <c r="DD51" s="238">
        <v>2136738</v>
      </c>
      <c r="DE51" s="240">
        <v>549579</v>
      </c>
      <c r="DF51" s="240">
        <v>0.26199912464960401</v>
      </c>
      <c r="DG51" s="240">
        <v>11.4451723977659</v>
      </c>
      <c r="DH51" s="240">
        <v>13.1944772987472</v>
      </c>
      <c r="DI51" s="238">
        <v>157574.90100000001</v>
      </c>
      <c r="DJ51" s="238">
        <v>45407.22</v>
      </c>
      <c r="DK51" s="238">
        <v>137354.179</v>
      </c>
      <c r="DL51" s="238">
        <v>209480.56400000001</v>
      </c>
      <c r="DM51" s="238">
        <v>12884.174999999999</v>
      </c>
      <c r="DN51" s="238">
        <v>19066.217000000001</v>
      </c>
      <c r="DO51" s="238">
        <v>92.087999999999994</v>
      </c>
      <c r="DP51" s="238">
        <v>498.36599999999999</v>
      </c>
      <c r="DQ51" s="238">
        <v>582357.71</v>
      </c>
      <c r="DR51" s="239">
        <v>131901</v>
      </c>
      <c r="DS51" s="239">
        <v>12573</v>
      </c>
      <c r="DT51" s="239">
        <v>32169</v>
      </c>
      <c r="DU51" s="239">
        <v>9058</v>
      </c>
      <c r="DV51" s="239">
        <v>3699</v>
      </c>
      <c r="DW51" s="239">
        <v>15438</v>
      </c>
      <c r="DX51" s="239">
        <v>32452</v>
      </c>
      <c r="DY51" s="238">
        <v>378</v>
      </c>
      <c r="DZ51" s="239">
        <v>237668</v>
      </c>
      <c r="EA51" s="239">
        <v>3496375</v>
      </c>
      <c r="EB51" s="238">
        <v>514</v>
      </c>
      <c r="EC51" s="238">
        <v>7858</v>
      </c>
      <c r="ED51" s="238">
        <v>1088</v>
      </c>
      <c r="EE51" s="238">
        <v>1803</v>
      </c>
      <c r="EF51" s="238">
        <v>316</v>
      </c>
      <c r="EG51" s="238">
        <v>2165</v>
      </c>
      <c r="EH51" s="238">
        <v>987</v>
      </c>
      <c r="EI51" s="238">
        <v>30462</v>
      </c>
      <c r="EJ51" s="238">
        <v>3701</v>
      </c>
      <c r="EK51" s="238">
        <v>252</v>
      </c>
      <c r="EL51" s="238">
        <v>248</v>
      </c>
      <c r="EM51" s="238">
        <v>26675</v>
      </c>
      <c r="EN51" s="239">
        <v>188090</v>
      </c>
      <c r="EO51" s="239">
        <v>57657</v>
      </c>
      <c r="EP51" s="239">
        <v>8828</v>
      </c>
      <c r="EQ51" s="239">
        <v>6015</v>
      </c>
      <c r="ER51" s="239">
        <v>10723</v>
      </c>
      <c r="ES51" s="239">
        <v>1226</v>
      </c>
      <c r="ET51" s="239">
        <v>3194</v>
      </c>
      <c r="EU51" s="239">
        <v>38290</v>
      </c>
      <c r="EV51" s="239">
        <v>493113</v>
      </c>
      <c r="EW51" s="239">
        <v>104653</v>
      </c>
      <c r="EX51" s="239">
        <v>12564</v>
      </c>
      <c r="EY51" s="239">
        <v>25115</v>
      </c>
      <c r="EZ51" s="239">
        <v>31078</v>
      </c>
      <c r="FA51" s="239">
        <v>2633</v>
      </c>
      <c r="FB51" s="239">
        <v>10239</v>
      </c>
      <c r="FC51" s="239">
        <v>171824</v>
      </c>
      <c r="FD51" s="238"/>
      <c r="FE51" s="238">
        <v>1.8</v>
      </c>
      <c r="FF51" s="238">
        <v>1.4</v>
      </c>
      <c r="FG51" s="238">
        <v>4.2</v>
      </c>
      <c r="FH51" s="238">
        <v>2.9</v>
      </c>
      <c r="FI51" s="238">
        <v>2.1</v>
      </c>
      <c r="FJ51" s="238">
        <v>3.2</v>
      </c>
      <c r="FK51" s="238">
        <v>4.5</v>
      </c>
      <c r="FL51" s="238">
        <v>38.6</v>
      </c>
      <c r="FM51" s="238">
        <v>56</v>
      </c>
      <c r="FN51" s="238">
        <v>34.4</v>
      </c>
      <c r="FO51" s="238">
        <v>20.100000000000001</v>
      </c>
      <c r="FP51" s="238">
        <v>33.299999999999997</v>
      </c>
      <c r="FQ51" s="238">
        <v>14.1</v>
      </c>
      <c r="FR51" s="238">
        <v>23.1</v>
      </c>
      <c r="FS51" s="238">
        <v>43.4</v>
      </c>
      <c r="FT51" s="238"/>
      <c r="FU51" s="238"/>
      <c r="FV51" s="238"/>
      <c r="FW51" s="238"/>
      <c r="FX51" s="238"/>
      <c r="FY51" s="238"/>
      <c r="FZ51" s="238"/>
      <c r="GA51" s="238">
        <v>233242.52020999999</v>
      </c>
      <c r="GB51" s="238">
        <v>8692.2709799999993</v>
      </c>
      <c r="GC51" s="238"/>
      <c r="GD51" s="239">
        <v>3890.3936600000002</v>
      </c>
      <c r="GE51" s="239">
        <v>3947.7574509999999</v>
      </c>
      <c r="GF51" s="239">
        <v>3137.5279999999998</v>
      </c>
      <c r="GG51" s="239">
        <v>12462.762468999999</v>
      </c>
      <c r="GH51" s="239" t="s">
        <v>473</v>
      </c>
      <c r="GI51" s="239">
        <v>4517.6971560000002</v>
      </c>
      <c r="GJ51" s="239">
        <v>7335.9588629999998</v>
      </c>
      <c r="GK51" s="239" t="s">
        <v>473</v>
      </c>
      <c r="GL51" s="239">
        <v>4387.1486709999999</v>
      </c>
      <c r="GM51" s="239">
        <v>4654.1805379999996</v>
      </c>
      <c r="GN51" s="239">
        <v>4621.4137019999998</v>
      </c>
      <c r="GO51" s="239">
        <v>3910.2863769999999</v>
      </c>
      <c r="GP51" s="239">
        <v>5946.290129</v>
      </c>
      <c r="GQ51" s="239">
        <v>6449.1913020000002</v>
      </c>
      <c r="GR51" s="239">
        <v>10181.612139999999</v>
      </c>
      <c r="GS51" s="239">
        <v>11529.731331000001</v>
      </c>
      <c r="GT51" s="239">
        <v>6038.993324</v>
      </c>
      <c r="GU51" s="239">
        <v>7329.1912160000002</v>
      </c>
      <c r="GV51" s="239">
        <v>5921.5941759999996</v>
      </c>
      <c r="GW51" s="239">
        <v>5738.4081770000003</v>
      </c>
      <c r="GX51" s="239">
        <v>6876.3614070000003</v>
      </c>
      <c r="GY51" s="239">
        <v>5054.883699</v>
      </c>
      <c r="GZ51" s="239">
        <v>6084.4223149999998</v>
      </c>
      <c r="HA51" s="239">
        <v>5100.0148390000004</v>
      </c>
      <c r="HB51" s="239">
        <v>7462.0395719999997</v>
      </c>
      <c r="HC51" s="239">
        <v>9033.9455999999991</v>
      </c>
      <c r="HD51" s="239">
        <v>9186.8678500000005</v>
      </c>
      <c r="HE51" s="239">
        <v>4947.469102</v>
      </c>
      <c r="HF51" s="239">
        <v>5270.6301089999997</v>
      </c>
      <c r="HG51" s="239">
        <v>10542.465839</v>
      </c>
      <c r="HH51" s="239">
        <v>9445.572118</v>
      </c>
      <c r="HI51" s="239">
        <v>4410.6807120000003</v>
      </c>
      <c r="HJ51" s="239">
        <v>5674.3269419999997</v>
      </c>
      <c r="HK51" s="239">
        <v>5591.2916230000001</v>
      </c>
      <c r="HL51" s="239">
        <v>4985.4371940000001</v>
      </c>
      <c r="HM51" s="239">
        <v>3259.211804</v>
      </c>
      <c r="HN51" s="239">
        <v>7367.0205310000001</v>
      </c>
      <c r="HO51" s="239" t="s">
        <v>473</v>
      </c>
      <c r="HP51" s="239">
        <v>13683.975281000001</v>
      </c>
      <c r="HQ51" s="239">
        <v>6023.9994180000003</v>
      </c>
      <c r="HR51" s="239">
        <v>8773.7051489999994</v>
      </c>
      <c r="HS51" s="239">
        <v>11100.561374999999</v>
      </c>
      <c r="HT51" s="239">
        <v>7403.425338</v>
      </c>
      <c r="HU51" s="239">
        <v>5287.5977750000002</v>
      </c>
      <c r="HV51" s="239">
        <v>4981.4370310000004</v>
      </c>
      <c r="HW51" s="239">
        <v>5270.2252630000003</v>
      </c>
      <c r="HX51" s="239">
        <v>5687.3688300000003</v>
      </c>
      <c r="HY51" s="239">
        <v>7375.3441469999998</v>
      </c>
      <c r="HZ51" s="239">
        <v>4267.9069479999998</v>
      </c>
      <c r="IA51" s="239">
        <v>4195.8229439999996</v>
      </c>
      <c r="IB51" s="239">
        <v>3921.1212690000002</v>
      </c>
      <c r="IC51" s="239">
        <v>5427.6663209999997</v>
      </c>
      <c r="ID51" s="239">
        <v>10657.860242999999</v>
      </c>
      <c r="IE51" s="239">
        <v>5669.1357710000002</v>
      </c>
      <c r="IF51" s="239">
        <v>4894.748525</v>
      </c>
      <c r="IG51" s="239">
        <v>4212.1909470000001</v>
      </c>
      <c r="IH51" s="238">
        <v>111.039496842574</v>
      </c>
      <c r="II51" s="238">
        <v>109.940708203668</v>
      </c>
      <c r="IJ51" s="238">
        <v>113.854357773372</v>
      </c>
      <c r="IK51" s="238">
        <v>114.257233902971</v>
      </c>
      <c r="IL51" s="238">
        <v>115.934862900867</v>
      </c>
      <c r="IM51" s="238">
        <v>111.867341766416</v>
      </c>
      <c r="IN51" s="238">
        <v>107.036419888613</v>
      </c>
      <c r="IO51" s="238">
        <v>101.10337764809999</v>
      </c>
      <c r="IP51" s="219"/>
    </row>
    <row r="52" spans="1:250" ht="15.75" customHeight="1">
      <c r="A52" s="237">
        <v>41122</v>
      </c>
      <c r="B52" s="240">
        <v>760</v>
      </c>
      <c r="C52" s="240">
        <v>755</v>
      </c>
      <c r="D52" s="240">
        <v>820</v>
      </c>
      <c r="E52" s="240">
        <v>1829</v>
      </c>
      <c r="F52" s="240">
        <v>3750</v>
      </c>
      <c r="G52" s="240">
        <v>1433</v>
      </c>
      <c r="H52" s="238">
        <v>292</v>
      </c>
      <c r="I52" s="238">
        <v>1.5760000000000001</v>
      </c>
      <c r="J52" s="239">
        <v>33925</v>
      </c>
      <c r="K52" s="239">
        <v>22848</v>
      </c>
      <c r="L52" s="239">
        <v>5840</v>
      </c>
      <c r="M52" s="239">
        <v>181358</v>
      </c>
      <c r="N52" s="239">
        <v>55353</v>
      </c>
      <c r="O52" s="239">
        <v>14627</v>
      </c>
      <c r="P52" s="239">
        <v>131703</v>
      </c>
      <c r="Q52" s="239">
        <v>21133</v>
      </c>
      <c r="R52" s="239">
        <v>7284</v>
      </c>
      <c r="S52" s="239">
        <v>10358</v>
      </c>
      <c r="T52" s="240">
        <v>118362</v>
      </c>
      <c r="U52" s="240">
        <v>545262</v>
      </c>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v>1010</v>
      </c>
      <c r="CB52" s="238">
        <v>445</v>
      </c>
      <c r="CC52" s="238">
        <v>229</v>
      </c>
      <c r="CD52" s="238">
        <v>104753</v>
      </c>
      <c r="CE52" s="238">
        <v>841124</v>
      </c>
      <c r="CF52" s="238"/>
      <c r="CG52" s="238"/>
      <c r="CH52" s="238"/>
      <c r="CI52" s="238"/>
      <c r="CJ52" s="242">
        <v>170.46</v>
      </c>
      <c r="CK52" s="243"/>
      <c r="CL52" s="238"/>
      <c r="CM52" s="238"/>
      <c r="CN52" s="238"/>
      <c r="CO52" s="238"/>
      <c r="CP52" s="238"/>
      <c r="CQ52" s="238"/>
      <c r="CR52" s="240">
        <v>7185</v>
      </c>
      <c r="CS52" s="240">
        <v>76771</v>
      </c>
      <c r="CT52" s="240">
        <v>20038</v>
      </c>
      <c r="CU52" s="240">
        <v>169470</v>
      </c>
      <c r="CV52" s="238"/>
      <c r="CW52" s="238"/>
      <c r="CX52" s="238"/>
      <c r="CY52" s="238"/>
      <c r="CZ52" s="240">
        <v>110152.4</v>
      </c>
      <c r="DA52" s="240">
        <v>1130742.6000000001</v>
      </c>
      <c r="DB52" s="240">
        <v>57164</v>
      </c>
      <c r="DC52" s="240">
        <v>618734</v>
      </c>
      <c r="DD52" s="238">
        <v>2088075</v>
      </c>
      <c r="DE52" s="240">
        <v>316636</v>
      </c>
      <c r="DF52" s="240">
        <v>0.262580808380319</v>
      </c>
      <c r="DG52" s="240">
        <v>11.768828976802199</v>
      </c>
      <c r="DH52" s="240">
        <v>13.9267858590479</v>
      </c>
      <c r="DI52" s="238">
        <v>177159.56</v>
      </c>
      <c r="DJ52" s="238">
        <v>52457.512000000002</v>
      </c>
      <c r="DK52" s="238">
        <v>134041.42499999999</v>
      </c>
      <c r="DL52" s="238">
        <v>197040.40900000001</v>
      </c>
      <c r="DM52" s="238">
        <v>12770.929</v>
      </c>
      <c r="DN52" s="238">
        <v>19688.984</v>
      </c>
      <c r="DO52" s="238">
        <v>84.361000000000004</v>
      </c>
      <c r="DP52" s="238">
        <v>182.62299999999999</v>
      </c>
      <c r="DQ52" s="238">
        <v>593425.80299999996</v>
      </c>
      <c r="DR52" s="239">
        <v>95423</v>
      </c>
      <c r="DS52" s="239">
        <v>10386</v>
      </c>
      <c r="DT52" s="239">
        <v>38385</v>
      </c>
      <c r="DU52" s="239">
        <v>28626</v>
      </c>
      <c r="DV52" s="239">
        <v>3032</v>
      </c>
      <c r="DW52" s="239">
        <v>11887</v>
      </c>
      <c r="DX52" s="239">
        <v>32610</v>
      </c>
      <c r="DY52" s="238">
        <v>348</v>
      </c>
      <c r="DZ52" s="239">
        <v>220697</v>
      </c>
      <c r="EA52" s="239">
        <v>3220644</v>
      </c>
      <c r="EB52" s="238">
        <v>978</v>
      </c>
      <c r="EC52" s="238">
        <v>9595</v>
      </c>
      <c r="ED52" s="238">
        <v>1115</v>
      </c>
      <c r="EE52" s="238">
        <v>2505</v>
      </c>
      <c r="EF52" s="238">
        <v>447</v>
      </c>
      <c r="EG52" s="238">
        <v>4935</v>
      </c>
      <c r="EH52" s="238">
        <v>1905</v>
      </c>
      <c r="EI52" s="238">
        <v>32721</v>
      </c>
      <c r="EJ52" s="238">
        <v>2039</v>
      </c>
      <c r="EK52" s="238">
        <v>274</v>
      </c>
      <c r="EL52" s="238">
        <v>172</v>
      </c>
      <c r="EM52" s="238">
        <v>16671</v>
      </c>
      <c r="EN52" s="239">
        <v>152461</v>
      </c>
      <c r="EO52" s="239">
        <v>45768</v>
      </c>
      <c r="EP52" s="239">
        <v>12337</v>
      </c>
      <c r="EQ52" s="239">
        <v>3589</v>
      </c>
      <c r="ER52" s="239">
        <v>5369</v>
      </c>
      <c r="ES52" s="239">
        <v>897</v>
      </c>
      <c r="ET52" s="239">
        <v>1706</v>
      </c>
      <c r="EU52" s="239">
        <v>15030</v>
      </c>
      <c r="EV52" s="239">
        <v>278419</v>
      </c>
      <c r="EW52" s="239">
        <v>76372</v>
      </c>
      <c r="EX52" s="239">
        <v>16136</v>
      </c>
      <c r="EY52" s="239">
        <v>9807</v>
      </c>
      <c r="EZ52" s="239">
        <v>12677</v>
      </c>
      <c r="FA52" s="239">
        <v>1798</v>
      </c>
      <c r="FB52" s="239">
        <v>4909</v>
      </c>
      <c r="FC52" s="239">
        <v>48761</v>
      </c>
      <c r="FD52" s="238"/>
      <c r="FE52" s="238">
        <v>1.7</v>
      </c>
      <c r="FF52" s="238">
        <v>1.3</v>
      </c>
      <c r="FG52" s="238">
        <v>2.7</v>
      </c>
      <c r="FH52" s="238">
        <v>2.4</v>
      </c>
      <c r="FI52" s="238">
        <v>2</v>
      </c>
      <c r="FJ52" s="238">
        <v>2.9</v>
      </c>
      <c r="FK52" s="238">
        <v>3.2</v>
      </c>
      <c r="FL52" s="238">
        <v>25</v>
      </c>
      <c r="FM52" s="238">
        <v>41.6</v>
      </c>
      <c r="FN52" s="238">
        <v>40.9</v>
      </c>
      <c r="FO52" s="238">
        <v>9.4</v>
      </c>
      <c r="FP52" s="238">
        <v>13.6</v>
      </c>
      <c r="FQ52" s="238">
        <v>10.3</v>
      </c>
      <c r="FR52" s="238">
        <v>12.4</v>
      </c>
      <c r="FS52" s="238">
        <v>18.100000000000001</v>
      </c>
      <c r="FT52" s="238"/>
      <c r="FU52" s="238"/>
      <c r="FV52" s="238"/>
      <c r="FW52" s="238"/>
      <c r="FX52" s="238"/>
      <c r="FY52" s="238"/>
      <c r="FZ52" s="238"/>
      <c r="GA52" s="238">
        <v>249438.92800000001</v>
      </c>
      <c r="GB52" s="238">
        <v>9295.8629999999994</v>
      </c>
      <c r="GC52" s="238"/>
      <c r="GD52" s="239">
        <v>3882.664968</v>
      </c>
      <c r="GE52" s="239">
        <v>4141.7548980000001</v>
      </c>
      <c r="GF52" s="239">
        <v>3137.5279999999998</v>
      </c>
      <c r="GG52" s="239">
        <v>12980.688043</v>
      </c>
      <c r="GH52" s="239" t="s">
        <v>473</v>
      </c>
      <c r="GI52" s="239">
        <v>4811.2522349999999</v>
      </c>
      <c r="GJ52" s="239">
        <v>7555.3880520000002</v>
      </c>
      <c r="GK52" s="239" t="s">
        <v>473</v>
      </c>
      <c r="GL52" s="239">
        <v>4467.6708570000001</v>
      </c>
      <c r="GM52" s="239">
        <v>4783.5466070000002</v>
      </c>
      <c r="GN52" s="239">
        <v>4872.3210049999998</v>
      </c>
      <c r="GO52" s="239">
        <v>4215.9446559999997</v>
      </c>
      <c r="GP52" s="239">
        <v>6154.8045240000001</v>
      </c>
      <c r="GQ52" s="239">
        <v>6529.426837</v>
      </c>
      <c r="GR52" s="239">
        <v>11467.310167</v>
      </c>
      <c r="GS52" s="239">
        <v>11997.651534000001</v>
      </c>
      <c r="GT52" s="239">
        <v>6352.3217350000004</v>
      </c>
      <c r="GU52" s="239">
        <v>7384.3779500000001</v>
      </c>
      <c r="GV52" s="239">
        <v>5793.3367459999999</v>
      </c>
      <c r="GW52" s="239">
        <v>5963.3167199999998</v>
      </c>
      <c r="GX52" s="239">
        <v>7065.3065580000002</v>
      </c>
      <c r="GY52" s="239">
        <v>5094.2295219999996</v>
      </c>
      <c r="GZ52" s="239">
        <v>6198.8272969999998</v>
      </c>
      <c r="HA52" s="239">
        <v>4893.5566390000004</v>
      </c>
      <c r="HB52" s="239">
        <v>7377.6424470000002</v>
      </c>
      <c r="HC52" s="239">
        <v>9993.6565250000003</v>
      </c>
      <c r="HD52" s="239">
        <v>9711.8154720000002</v>
      </c>
      <c r="HE52" s="239">
        <v>5249.1347539999997</v>
      </c>
      <c r="HF52" s="239">
        <v>5351.3743720000002</v>
      </c>
      <c r="HG52" s="239">
        <v>10191.132476000001</v>
      </c>
      <c r="HH52" s="239">
        <v>9090.4734750000007</v>
      </c>
      <c r="HI52" s="239">
        <v>4067.666671</v>
      </c>
      <c r="HJ52" s="239">
        <v>5830.4948009999998</v>
      </c>
      <c r="HK52" s="239">
        <v>5636.5438990000002</v>
      </c>
      <c r="HL52" s="239">
        <v>4957.9146380000002</v>
      </c>
      <c r="HM52" s="239">
        <v>3399.276613</v>
      </c>
      <c r="HN52" s="239">
        <v>6940.9853409999996</v>
      </c>
      <c r="HO52" s="239" t="s">
        <v>473</v>
      </c>
      <c r="HP52" s="239">
        <v>12746.920961</v>
      </c>
      <c r="HQ52" s="239">
        <v>6039.0103580000005</v>
      </c>
      <c r="HR52" s="239">
        <v>9835.6227139999992</v>
      </c>
      <c r="HS52" s="239">
        <v>11303.139678</v>
      </c>
      <c r="HT52" s="239">
        <v>7748.0709360000001</v>
      </c>
      <c r="HU52" s="239">
        <v>5196.9710230000001</v>
      </c>
      <c r="HV52" s="239">
        <v>4979.1565000000001</v>
      </c>
      <c r="HW52" s="239">
        <v>5057.2393000000002</v>
      </c>
      <c r="HX52" s="239">
        <v>5667.1963859999996</v>
      </c>
      <c r="HY52" s="239">
        <v>7402.5470569999998</v>
      </c>
      <c r="HZ52" s="239">
        <v>4241.2048379999997</v>
      </c>
      <c r="IA52" s="239">
        <v>4332.7639449999997</v>
      </c>
      <c r="IB52" s="239">
        <v>4026.504336</v>
      </c>
      <c r="IC52" s="239">
        <v>5716.8609699999997</v>
      </c>
      <c r="ID52" s="239">
        <v>10973.695969</v>
      </c>
      <c r="IE52" s="239">
        <v>5750.9598660000001</v>
      </c>
      <c r="IF52" s="239">
        <v>5264.4377789999999</v>
      </c>
      <c r="IG52" s="239">
        <v>4224.6407929999996</v>
      </c>
      <c r="IH52" s="238">
        <v>116.463664427674</v>
      </c>
      <c r="II52" s="238">
        <v>112.35375419200101</v>
      </c>
      <c r="IJ52" s="238">
        <v>137.23499076061901</v>
      </c>
      <c r="IK52" s="238">
        <v>124.33626017855801</v>
      </c>
      <c r="IL52" s="238">
        <v>114.851359216839</v>
      </c>
      <c r="IM52" s="238">
        <v>113.918772862897</v>
      </c>
      <c r="IN52" s="238">
        <v>107.372676829959</v>
      </c>
      <c r="IO52" s="238">
        <v>100.50195095860001</v>
      </c>
      <c r="IP52" s="219"/>
    </row>
    <row r="53" spans="1:250" ht="15.75" customHeight="1">
      <c r="A53" s="237">
        <v>41153</v>
      </c>
      <c r="B53" s="240">
        <v>800</v>
      </c>
      <c r="C53" s="240">
        <v>780</v>
      </c>
      <c r="D53" s="240">
        <v>820</v>
      </c>
      <c r="E53" s="240">
        <v>1850</v>
      </c>
      <c r="F53" s="240">
        <v>3675</v>
      </c>
      <c r="G53" s="240">
        <v>1490</v>
      </c>
      <c r="H53" s="238">
        <v>306</v>
      </c>
      <c r="I53" s="238">
        <v>1.536</v>
      </c>
      <c r="J53" s="239">
        <v>31620</v>
      </c>
      <c r="K53" s="239">
        <v>10405</v>
      </c>
      <c r="L53" s="239">
        <v>8173</v>
      </c>
      <c r="M53" s="239">
        <v>167283</v>
      </c>
      <c r="N53" s="239">
        <v>26246</v>
      </c>
      <c r="O53" s="239">
        <v>20345</v>
      </c>
      <c r="P53" s="239">
        <v>122330</v>
      </c>
      <c r="Q53" s="239">
        <v>9187</v>
      </c>
      <c r="R53" s="239">
        <v>9502</v>
      </c>
      <c r="S53" s="239">
        <v>8746</v>
      </c>
      <c r="T53" s="240">
        <v>98758</v>
      </c>
      <c r="U53" s="240">
        <v>468035</v>
      </c>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v>1018</v>
      </c>
      <c r="CB53" s="238">
        <v>457</v>
      </c>
      <c r="CC53" s="238">
        <v>237</v>
      </c>
      <c r="CD53" s="238">
        <v>92837</v>
      </c>
      <c r="CE53" s="238">
        <v>889649</v>
      </c>
      <c r="CF53" s="238"/>
      <c r="CG53" s="238"/>
      <c r="CH53" s="238"/>
      <c r="CI53" s="238"/>
      <c r="CJ53" s="242">
        <v>171.43</v>
      </c>
      <c r="CK53" s="243"/>
      <c r="CL53" s="238"/>
      <c r="CM53" s="238"/>
      <c r="CN53" s="238"/>
      <c r="CO53" s="238"/>
      <c r="CP53" s="238"/>
      <c r="CQ53" s="238"/>
      <c r="CR53" s="240">
        <v>6210</v>
      </c>
      <c r="CS53" s="240">
        <v>64776</v>
      </c>
      <c r="CT53" s="240">
        <v>16729</v>
      </c>
      <c r="CU53" s="240">
        <v>144694</v>
      </c>
      <c r="CV53" s="238"/>
      <c r="CW53" s="238"/>
      <c r="CX53" s="238"/>
      <c r="CY53" s="238"/>
      <c r="CZ53" s="240">
        <v>89480.6</v>
      </c>
      <c r="DA53" s="240">
        <v>1063625.5</v>
      </c>
      <c r="DB53" s="240">
        <v>51669.3</v>
      </c>
      <c r="DC53" s="240">
        <v>605278.4</v>
      </c>
      <c r="DD53" s="238">
        <v>2086002</v>
      </c>
      <c r="DE53" s="240">
        <v>250991</v>
      </c>
      <c r="DF53" s="240">
        <v>0.25292460478478201</v>
      </c>
      <c r="DG53" s="240">
        <v>12.068250865231301</v>
      </c>
      <c r="DH53" s="240">
        <v>14.269189755829499</v>
      </c>
      <c r="DI53" s="238">
        <v>159967.39000000001</v>
      </c>
      <c r="DJ53" s="238">
        <v>47641.375999999997</v>
      </c>
      <c r="DK53" s="238">
        <v>126130.443</v>
      </c>
      <c r="DL53" s="238">
        <v>177318.26199999999</v>
      </c>
      <c r="DM53" s="238">
        <v>11003.214</v>
      </c>
      <c r="DN53" s="238">
        <v>16973.884999999998</v>
      </c>
      <c r="DO53" s="238">
        <v>79.313999999999993</v>
      </c>
      <c r="DP53" s="238">
        <v>546.12199999999996</v>
      </c>
      <c r="DQ53" s="238">
        <v>539660.00600000005</v>
      </c>
      <c r="DR53" s="239">
        <v>53786</v>
      </c>
      <c r="DS53" s="239">
        <v>7129</v>
      </c>
      <c r="DT53" s="239">
        <v>41287</v>
      </c>
      <c r="DU53" s="239">
        <v>48413</v>
      </c>
      <c r="DV53" s="239">
        <v>1728</v>
      </c>
      <c r="DW53" s="239">
        <v>6636</v>
      </c>
      <c r="DX53" s="239">
        <v>30560</v>
      </c>
      <c r="DY53" s="238">
        <v>254</v>
      </c>
      <c r="DZ53" s="239">
        <v>189793</v>
      </c>
      <c r="EA53" s="239">
        <v>2774924</v>
      </c>
      <c r="EB53" s="238">
        <v>1735</v>
      </c>
      <c r="EC53" s="238">
        <v>9598</v>
      </c>
      <c r="ED53" s="238">
        <v>1058</v>
      </c>
      <c r="EE53" s="238">
        <v>5249</v>
      </c>
      <c r="EF53" s="238">
        <v>1195</v>
      </c>
      <c r="EG53" s="238">
        <v>5401</v>
      </c>
      <c r="EH53" s="238">
        <v>2017</v>
      </c>
      <c r="EI53" s="238">
        <v>30993</v>
      </c>
      <c r="EJ53" s="238">
        <v>3438</v>
      </c>
      <c r="EK53" s="238">
        <v>244</v>
      </c>
      <c r="EL53" s="238">
        <v>215</v>
      </c>
      <c r="EM53" s="238">
        <v>24077</v>
      </c>
      <c r="EN53" s="239">
        <v>163792</v>
      </c>
      <c r="EO53" s="239">
        <v>46595</v>
      </c>
      <c r="EP53" s="239">
        <v>12513</v>
      </c>
      <c r="EQ53" s="239">
        <v>4281</v>
      </c>
      <c r="ER53" s="239">
        <v>5955</v>
      </c>
      <c r="ES53" s="239">
        <v>1299</v>
      </c>
      <c r="ET53" s="239">
        <v>2411</v>
      </c>
      <c r="EU53" s="239">
        <v>16940</v>
      </c>
      <c r="EV53" s="239">
        <v>303170</v>
      </c>
      <c r="EW53" s="239">
        <v>81077</v>
      </c>
      <c r="EX53" s="239">
        <v>17063</v>
      </c>
      <c r="EY53" s="239">
        <v>11555</v>
      </c>
      <c r="EZ53" s="239">
        <v>13607</v>
      </c>
      <c r="FA53" s="239">
        <v>2497</v>
      </c>
      <c r="FB53" s="239">
        <v>7044</v>
      </c>
      <c r="FC53" s="239">
        <v>52666</v>
      </c>
      <c r="FD53" s="238"/>
      <c r="FE53" s="238">
        <v>1.75</v>
      </c>
      <c r="FF53" s="238">
        <v>1.4</v>
      </c>
      <c r="FG53" s="238">
        <v>2.7</v>
      </c>
      <c r="FH53" s="238">
        <v>2.2999999999999998</v>
      </c>
      <c r="FI53" s="238">
        <v>1.9</v>
      </c>
      <c r="FJ53" s="238">
        <v>2.9</v>
      </c>
      <c r="FK53" s="238">
        <v>3.1</v>
      </c>
      <c r="FL53" s="238">
        <v>27.3</v>
      </c>
      <c r="FM53" s="238">
        <v>46.2</v>
      </c>
      <c r="FN53" s="238">
        <v>42.8</v>
      </c>
      <c r="FO53" s="238">
        <v>11.1</v>
      </c>
      <c r="FP53" s="238">
        <v>15</v>
      </c>
      <c r="FQ53" s="238">
        <v>14.4</v>
      </c>
      <c r="FR53" s="238">
        <v>16.3</v>
      </c>
      <c r="FS53" s="238">
        <v>21</v>
      </c>
      <c r="FT53" s="238"/>
      <c r="FU53" s="238"/>
      <c r="FV53" s="238"/>
      <c r="FW53" s="238"/>
      <c r="FX53" s="238"/>
      <c r="FY53" s="238"/>
      <c r="FZ53" s="238"/>
      <c r="GA53" s="238">
        <v>242379.99</v>
      </c>
      <c r="GB53" s="238">
        <v>9032.7980000000007</v>
      </c>
      <c r="GC53" s="238"/>
      <c r="GD53" s="239">
        <v>3886.9410250000001</v>
      </c>
      <c r="GE53" s="239">
        <v>4141.0211429999999</v>
      </c>
      <c r="GF53" s="239">
        <v>3143.0529999999999</v>
      </c>
      <c r="GG53" s="239">
        <v>12732.830411999999</v>
      </c>
      <c r="GH53" s="239" t="s">
        <v>473</v>
      </c>
      <c r="GI53" s="239">
        <v>4641.4451479999998</v>
      </c>
      <c r="GJ53" s="239">
        <v>7828.621486</v>
      </c>
      <c r="GK53" s="239" t="s">
        <v>473</v>
      </c>
      <c r="GL53" s="239">
        <v>4313.7834670000002</v>
      </c>
      <c r="GM53" s="239">
        <v>4678.6202659999999</v>
      </c>
      <c r="GN53" s="239">
        <v>4612.2907100000002</v>
      </c>
      <c r="GO53" s="239">
        <v>3878.1665720000001</v>
      </c>
      <c r="GP53" s="239">
        <v>6096.1495750000004</v>
      </c>
      <c r="GQ53" s="239">
        <v>6393.2926239999997</v>
      </c>
      <c r="GR53" s="239">
        <v>10694.593663</v>
      </c>
      <c r="GS53" s="239">
        <v>11659.657665000001</v>
      </c>
      <c r="GT53" s="239">
        <v>6234.1798449999997</v>
      </c>
      <c r="GU53" s="239">
        <v>7327.5923670000002</v>
      </c>
      <c r="GV53" s="239">
        <v>5349.6854709999998</v>
      </c>
      <c r="GW53" s="239">
        <v>5553.9063589999996</v>
      </c>
      <c r="GX53" s="239">
        <v>6871.554725</v>
      </c>
      <c r="GY53" s="239">
        <v>5148.7626</v>
      </c>
      <c r="GZ53" s="239">
        <v>5967.954952</v>
      </c>
      <c r="HA53" s="239">
        <v>5018.6027780000004</v>
      </c>
      <c r="HB53" s="239">
        <v>7331.7837710000003</v>
      </c>
      <c r="HC53" s="239">
        <v>9526.6363760000004</v>
      </c>
      <c r="HD53" s="239">
        <v>9767.2440270000006</v>
      </c>
      <c r="HE53" s="239">
        <v>5011.4656709999999</v>
      </c>
      <c r="HF53" s="239">
        <v>5118.2318480000004</v>
      </c>
      <c r="HG53" s="239">
        <v>11187.605054</v>
      </c>
      <c r="HH53" s="239">
        <v>9303.1321559999997</v>
      </c>
      <c r="HI53" s="239">
        <v>3932.6436199999998</v>
      </c>
      <c r="HJ53" s="239">
        <v>5784.2186359999996</v>
      </c>
      <c r="HK53" s="239">
        <v>5713.0868469999996</v>
      </c>
      <c r="HL53" s="239">
        <v>5038.5802670000003</v>
      </c>
      <c r="HM53" s="239">
        <v>3304.0820349999999</v>
      </c>
      <c r="HN53" s="239">
        <v>6814.6285580000003</v>
      </c>
      <c r="HO53" s="239" t="s">
        <v>473</v>
      </c>
      <c r="HP53" s="239">
        <v>13414.031440999999</v>
      </c>
      <c r="HQ53" s="239">
        <v>6088.9516519999997</v>
      </c>
      <c r="HR53" s="239">
        <v>9570.0543030000008</v>
      </c>
      <c r="HS53" s="239">
        <v>11070.662560000001</v>
      </c>
      <c r="HT53" s="239">
        <v>7748.4840850000001</v>
      </c>
      <c r="HU53" s="239">
        <v>5372.5501869999998</v>
      </c>
      <c r="HV53" s="239">
        <v>5092.9795450000001</v>
      </c>
      <c r="HW53" s="239">
        <v>5130.6366010000002</v>
      </c>
      <c r="HX53" s="239">
        <v>5859.9262060000001</v>
      </c>
      <c r="HY53" s="239">
        <v>7484.6777629999997</v>
      </c>
      <c r="HZ53" s="239">
        <v>4274.1521759999996</v>
      </c>
      <c r="IA53" s="239">
        <v>4371.6835940000001</v>
      </c>
      <c r="IB53" s="239">
        <v>4062.1887419999998</v>
      </c>
      <c r="IC53" s="239">
        <v>5858.5090410000003</v>
      </c>
      <c r="ID53" s="239">
        <v>10715.106</v>
      </c>
      <c r="IE53" s="239">
        <v>5952.7773960000004</v>
      </c>
      <c r="IF53" s="239">
        <v>5479.8399579999996</v>
      </c>
      <c r="IG53" s="239">
        <v>4221.2800079999997</v>
      </c>
      <c r="IH53" s="238">
        <v>109.770515123595</v>
      </c>
      <c r="II53" s="238">
        <v>108.447807202295</v>
      </c>
      <c r="IJ53" s="238">
        <v>122.513571108809</v>
      </c>
      <c r="IK53" s="238">
        <v>117.825188873725</v>
      </c>
      <c r="IL53" s="238">
        <v>106.55849467725101</v>
      </c>
      <c r="IM53" s="238">
        <v>110.37895439492701</v>
      </c>
      <c r="IN53" s="238">
        <v>100.418088831061</v>
      </c>
      <c r="IO53" s="238">
        <v>100.1792315459</v>
      </c>
      <c r="IP53" s="219"/>
    </row>
    <row r="54" spans="1:250" ht="15.75" customHeight="1">
      <c r="A54" s="237">
        <v>41183</v>
      </c>
      <c r="B54" s="240">
        <v>860</v>
      </c>
      <c r="C54" s="240">
        <v>850</v>
      </c>
      <c r="D54" s="240">
        <v>820</v>
      </c>
      <c r="E54" s="240">
        <v>1880</v>
      </c>
      <c r="F54" s="240">
        <v>3591</v>
      </c>
      <c r="G54" s="240">
        <v>1530</v>
      </c>
      <c r="H54" s="238">
        <v>312</v>
      </c>
      <c r="I54" s="238">
        <v>1.5660000000000001</v>
      </c>
      <c r="J54" s="239">
        <v>31812</v>
      </c>
      <c r="K54" s="239">
        <v>21422</v>
      </c>
      <c r="L54" s="239">
        <v>6016</v>
      </c>
      <c r="M54" s="239">
        <v>168703</v>
      </c>
      <c r="N54" s="239">
        <v>53106</v>
      </c>
      <c r="O54" s="239">
        <v>13936</v>
      </c>
      <c r="P54" s="239">
        <v>123377</v>
      </c>
      <c r="Q54" s="239">
        <v>19491</v>
      </c>
      <c r="R54" s="239">
        <v>6961</v>
      </c>
      <c r="S54" s="239">
        <v>9071</v>
      </c>
      <c r="T54" s="240">
        <v>109607</v>
      </c>
      <c r="U54" s="240">
        <v>501297</v>
      </c>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v>1047</v>
      </c>
      <c r="CB54" s="238">
        <v>462</v>
      </c>
      <c r="CC54" s="238">
        <v>249</v>
      </c>
      <c r="CD54" s="238">
        <v>108008</v>
      </c>
      <c r="CE54" s="238">
        <v>954609</v>
      </c>
      <c r="CF54" s="238"/>
      <c r="CG54" s="238"/>
      <c r="CH54" s="238"/>
      <c r="CI54" s="238"/>
      <c r="CJ54" s="242">
        <v>202.24</v>
      </c>
      <c r="CK54" s="243"/>
      <c r="CL54" s="238"/>
      <c r="CM54" s="238"/>
      <c r="CN54" s="238"/>
      <c r="CO54" s="238"/>
      <c r="CP54" s="238"/>
      <c r="CQ54" s="238"/>
      <c r="CR54" s="240">
        <v>6344</v>
      </c>
      <c r="CS54" s="240">
        <v>70571</v>
      </c>
      <c r="CT54" s="240">
        <v>18556</v>
      </c>
      <c r="CU54" s="240">
        <v>160496</v>
      </c>
      <c r="CV54" s="238"/>
      <c r="CW54" s="238"/>
      <c r="CX54" s="238"/>
      <c r="CY54" s="238"/>
      <c r="CZ54" s="240">
        <v>104195.3</v>
      </c>
      <c r="DA54" s="240">
        <v>1110989</v>
      </c>
      <c r="DB54" s="240">
        <v>55770.2</v>
      </c>
      <c r="DC54" s="240">
        <v>634372.5</v>
      </c>
      <c r="DD54" s="238">
        <v>2116628</v>
      </c>
      <c r="DE54" s="240">
        <v>310565</v>
      </c>
      <c r="DF54" s="240">
        <v>0.25031691121711602</v>
      </c>
      <c r="DG54" s="240">
        <v>12.2886216401991</v>
      </c>
      <c r="DH54" s="240">
        <v>14.914690503146</v>
      </c>
      <c r="DI54" s="238">
        <v>148112.09700000001</v>
      </c>
      <c r="DJ54" s="238">
        <v>50784.279000000002</v>
      </c>
      <c r="DK54" s="238">
        <v>138098.72700000001</v>
      </c>
      <c r="DL54" s="238">
        <v>180349.34299999999</v>
      </c>
      <c r="DM54" s="238">
        <v>11146.788</v>
      </c>
      <c r="DN54" s="238">
        <v>17957.474999999999</v>
      </c>
      <c r="DO54" s="238">
        <v>62.825000000000003</v>
      </c>
      <c r="DP54" s="238">
        <v>148.18299999999999</v>
      </c>
      <c r="DQ54" s="238">
        <v>546659.71699999995</v>
      </c>
      <c r="DR54" s="239">
        <v>38165</v>
      </c>
      <c r="DS54" s="239">
        <v>5691</v>
      </c>
      <c r="DT54" s="239">
        <v>46276</v>
      </c>
      <c r="DU54" s="239">
        <v>72240</v>
      </c>
      <c r="DV54" s="239">
        <v>1085</v>
      </c>
      <c r="DW54" s="239">
        <v>4279</v>
      </c>
      <c r="DX54" s="239">
        <v>32152</v>
      </c>
      <c r="DY54" s="238">
        <v>318</v>
      </c>
      <c r="DZ54" s="239">
        <v>200206</v>
      </c>
      <c r="EA54" s="239">
        <v>2542754</v>
      </c>
      <c r="EB54" s="238">
        <v>1622</v>
      </c>
      <c r="EC54" s="238">
        <v>9230</v>
      </c>
      <c r="ED54" s="238">
        <v>1054</v>
      </c>
      <c r="EE54" s="238">
        <v>10285</v>
      </c>
      <c r="EF54" s="238">
        <v>1631</v>
      </c>
      <c r="EG54" s="238">
        <v>5415</v>
      </c>
      <c r="EH54" s="238">
        <v>2164</v>
      </c>
      <c r="EI54" s="238">
        <v>30462</v>
      </c>
      <c r="EJ54" s="238">
        <v>3671</v>
      </c>
      <c r="EK54" s="238">
        <v>274</v>
      </c>
      <c r="EL54" s="238">
        <v>251</v>
      </c>
      <c r="EM54" s="238">
        <v>25956</v>
      </c>
      <c r="EN54" s="239">
        <v>170385</v>
      </c>
      <c r="EO54" s="239">
        <v>47649</v>
      </c>
      <c r="EP54" s="239">
        <v>11033</v>
      </c>
      <c r="EQ54" s="239">
        <v>6200</v>
      </c>
      <c r="ER54" s="239">
        <v>7848</v>
      </c>
      <c r="ES54" s="239">
        <v>1030</v>
      </c>
      <c r="ET54" s="239">
        <v>3086</v>
      </c>
      <c r="EU54" s="239">
        <v>21062</v>
      </c>
      <c r="EV54" s="239">
        <v>363380</v>
      </c>
      <c r="EW54" s="239">
        <v>81861</v>
      </c>
      <c r="EX54" s="239">
        <v>15119</v>
      </c>
      <c r="EY54" s="239">
        <v>19025</v>
      </c>
      <c r="EZ54" s="239">
        <v>21162</v>
      </c>
      <c r="FA54" s="239">
        <v>1983</v>
      </c>
      <c r="FB54" s="239">
        <v>8520</v>
      </c>
      <c r="FC54" s="239">
        <v>82122</v>
      </c>
      <c r="FD54" s="238"/>
      <c r="FE54" s="238">
        <v>1.85</v>
      </c>
      <c r="FF54" s="238">
        <v>1.4</v>
      </c>
      <c r="FG54" s="238">
        <v>3.1</v>
      </c>
      <c r="FH54" s="238">
        <v>2.35</v>
      </c>
      <c r="FI54" s="238">
        <v>1.9</v>
      </c>
      <c r="FJ54" s="238">
        <v>2.8</v>
      </c>
      <c r="FK54" s="238">
        <v>3.45</v>
      </c>
      <c r="FL54" s="238">
        <v>30.3</v>
      </c>
      <c r="FM54" s="238">
        <v>45.9</v>
      </c>
      <c r="FN54" s="238">
        <v>37.799999999999997</v>
      </c>
      <c r="FO54" s="238">
        <v>14.6</v>
      </c>
      <c r="FP54" s="238">
        <v>22.7</v>
      </c>
      <c r="FQ54" s="238">
        <v>11.7</v>
      </c>
      <c r="FR54" s="238">
        <v>17.8</v>
      </c>
      <c r="FS54" s="238">
        <v>29.4</v>
      </c>
      <c r="FT54" s="238"/>
      <c r="FU54" s="238"/>
      <c r="FV54" s="238"/>
      <c r="FW54" s="238"/>
      <c r="FX54" s="238"/>
      <c r="FY54" s="238"/>
      <c r="FZ54" s="238"/>
      <c r="GA54" s="238">
        <v>261965.15700000001</v>
      </c>
      <c r="GB54" s="238">
        <v>9762.6769999999997</v>
      </c>
      <c r="GC54" s="238"/>
      <c r="GD54" s="239">
        <v>4068.8276879999999</v>
      </c>
      <c r="GE54" s="239">
        <v>4405.2809370000004</v>
      </c>
      <c r="GF54" s="239">
        <v>3191.4830000000002</v>
      </c>
      <c r="GG54" s="239">
        <v>12664.993757</v>
      </c>
      <c r="GH54" s="239" t="s">
        <v>473</v>
      </c>
      <c r="GI54" s="239">
        <v>5016.7684719999997</v>
      </c>
      <c r="GJ54" s="239">
        <v>7915.4395169999998</v>
      </c>
      <c r="GK54" s="239" t="s">
        <v>473</v>
      </c>
      <c r="GL54" s="239">
        <v>4692.4111370000001</v>
      </c>
      <c r="GM54" s="239">
        <v>4719.849158</v>
      </c>
      <c r="GN54" s="239">
        <v>5191.3622770000002</v>
      </c>
      <c r="GO54" s="239">
        <v>4171.9442330000002</v>
      </c>
      <c r="GP54" s="239">
        <v>6553.7483689999999</v>
      </c>
      <c r="GQ54" s="239">
        <v>6924.6361459999998</v>
      </c>
      <c r="GR54" s="239">
        <v>11063.329873999999</v>
      </c>
      <c r="GS54" s="239">
        <v>12075.561419</v>
      </c>
      <c r="GT54" s="239">
        <v>6758.2704450000001</v>
      </c>
      <c r="GU54" s="239">
        <v>7509.8613729999997</v>
      </c>
      <c r="GV54" s="239">
        <v>5868.4389179999998</v>
      </c>
      <c r="GW54" s="239">
        <v>5934.9633169999997</v>
      </c>
      <c r="GX54" s="239">
        <v>7242.7283859999998</v>
      </c>
      <c r="GY54" s="239">
        <v>5143.9243720000004</v>
      </c>
      <c r="GZ54" s="239">
        <v>6627.0065100000002</v>
      </c>
      <c r="HA54" s="239">
        <v>5113.6555740000003</v>
      </c>
      <c r="HB54" s="239">
        <v>7508.9255990000001</v>
      </c>
      <c r="HC54" s="239">
        <v>11027.132334</v>
      </c>
      <c r="HD54" s="239">
        <v>10130.039095</v>
      </c>
      <c r="HE54" s="239">
        <v>5371.7677000000003</v>
      </c>
      <c r="HF54" s="239">
        <v>5615.3571430000002</v>
      </c>
      <c r="HG54" s="239">
        <v>11153.069734000001</v>
      </c>
      <c r="HH54" s="239">
        <v>9729.6362979999994</v>
      </c>
      <c r="HI54" s="239">
        <v>4246.7225070000004</v>
      </c>
      <c r="HJ54" s="239">
        <v>5980.1809359999997</v>
      </c>
      <c r="HK54" s="239">
        <v>5774.423511</v>
      </c>
      <c r="HL54" s="239">
        <v>5075.8169799999996</v>
      </c>
      <c r="HM54" s="239">
        <v>3409.8690230000002</v>
      </c>
      <c r="HN54" s="239">
        <v>7193.6111099999998</v>
      </c>
      <c r="HO54" s="239" t="s">
        <v>473</v>
      </c>
      <c r="HP54" s="239">
        <v>13995.912187</v>
      </c>
      <c r="HQ54" s="239">
        <v>6238.2428360000004</v>
      </c>
      <c r="HR54" s="239">
        <v>9110.2984230000002</v>
      </c>
      <c r="HS54" s="239">
        <v>11031.964421999999</v>
      </c>
      <c r="HT54" s="239">
        <v>8664.8108510000002</v>
      </c>
      <c r="HU54" s="239">
        <v>5488.2914119999996</v>
      </c>
      <c r="HV54" s="239">
        <v>5049.5355890000001</v>
      </c>
      <c r="HW54" s="239">
        <v>5027.3829429999996</v>
      </c>
      <c r="HX54" s="239">
        <v>5893.6820870000001</v>
      </c>
      <c r="HY54" s="239">
        <v>7498.8468629999998</v>
      </c>
      <c r="HZ54" s="239">
        <v>4432.0148509999999</v>
      </c>
      <c r="IA54" s="239">
        <v>4495.9688530000003</v>
      </c>
      <c r="IB54" s="239">
        <v>4265.9194369999996</v>
      </c>
      <c r="IC54" s="239">
        <v>5876.8049430000001</v>
      </c>
      <c r="ID54" s="239">
        <v>11506.9154</v>
      </c>
      <c r="IE54" s="239">
        <v>5994.3258589999996</v>
      </c>
      <c r="IF54" s="239">
        <v>5519.4869449999997</v>
      </c>
      <c r="IG54" s="239">
        <v>4260.7166520000001</v>
      </c>
      <c r="IH54" s="238">
        <v>119.852988935064</v>
      </c>
      <c r="II54" s="238">
        <v>116.433108652605</v>
      </c>
      <c r="IJ54" s="238">
        <v>137.61766972564399</v>
      </c>
      <c r="IK54" s="238">
        <v>131.95979354488901</v>
      </c>
      <c r="IL54" s="238">
        <v>115.776991541206</v>
      </c>
      <c r="IM54" s="238">
        <v>111.469195278923</v>
      </c>
      <c r="IN54" s="238">
        <v>97.034361412241694</v>
      </c>
      <c r="IO54" s="238">
        <v>99.792342865799995</v>
      </c>
      <c r="IP54" s="219"/>
    </row>
    <row r="55" spans="1:250" ht="15.75" customHeight="1">
      <c r="A55" s="237">
        <v>41214</v>
      </c>
      <c r="B55" s="240">
        <v>900</v>
      </c>
      <c r="C55" s="240">
        <v>1100</v>
      </c>
      <c r="D55" s="240">
        <v>830</v>
      </c>
      <c r="E55" s="240">
        <v>1920</v>
      </c>
      <c r="F55" s="240">
        <v>3482</v>
      </c>
      <c r="G55" s="240">
        <v>1590</v>
      </c>
      <c r="H55" s="238">
        <v>295</v>
      </c>
      <c r="I55" s="238">
        <v>1.58</v>
      </c>
      <c r="J55" s="239">
        <v>30482</v>
      </c>
      <c r="K55" s="239">
        <v>14402</v>
      </c>
      <c r="L55" s="239">
        <v>3213</v>
      </c>
      <c r="M55" s="239">
        <v>161543</v>
      </c>
      <c r="N55" s="239">
        <v>40578</v>
      </c>
      <c r="O55" s="239">
        <v>9402</v>
      </c>
      <c r="P55" s="239">
        <v>118624</v>
      </c>
      <c r="Q55" s="239">
        <v>16401</v>
      </c>
      <c r="R55" s="239">
        <v>5030</v>
      </c>
      <c r="S55" s="239">
        <v>7929</v>
      </c>
      <c r="T55" s="240">
        <v>105420</v>
      </c>
      <c r="U55" s="240">
        <v>451879</v>
      </c>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v>1068</v>
      </c>
      <c r="CB55" s="238">
        <v>476</v>
      </c>
      <c r="CC55" s="238">
        <v>258</v>
      </c>
      <c r="CD55" s="238">
        <v>106071</v>
      </c>
      <c r="CE55" s="238">
        <v>959567</v>
      </c>
      <c r="CF55" s="238"/>
      <c r="CG55" s="238"/>
      <c r="CH55" s="238"/>
      <c r="CI55" s="238"/>
      <c r="CJ55" s="242">
        <v>178.41619115403699</v>
      </c>
      <c r="CK55" s="243"/>
      <c r="CL55" s="238"/>
      <c r="CM55" s="238"/>
      <c r="CN55" s="238"/>
      <c r="CO55" s="238"/>
      <c r="CP55" s="238"/>
      <c r="CQ55" s="238"/>
      <c r="CR55" s="240">
        <v>5301</v>
      </c>
      <c r="CS55" s="240">
        <v>58797</v>
      </c>
      <c r="CT55" s="240">
        <v>16382</v>
      </c>
      <c r="CU55" s="240">
        <v>142928</v>
      </c>
      <c r="CV55" s="238"/>
      <c r="CW55" s="238"/>
      <c r="CX55" s="238"/>
      <c r="CY55" s="238"/>
      <c r="CZ55" s="240">
        <v>108436.6627</v>
      </c>
      <c r="DA55" s="240">
        <v>1178706.4790000001</v>
      </c>
      <c r="DB55" s="240">
        <v>55929.444499999998</v>
      </c>
      <c r="DC55" s="240">
        <v>640080.5747</v>
      </c>
      <c r="DD55" s="238">
        <v>1938523</v>
      </c>
      <c r="DE55" s="240">
        <v>241861</v>
      </c>
      <c r="DF55" s="240">
        <v>0.247709217649449</v>
      </c>
      <c r="DG55" s="240">
        <v>12.31</v>
      </c>
      <c r="DH55" s="240">
        <v>15.297262588587399</v>
      </c>
      <c r="DI55" s="238">
        <v>139373.18799999999</v>
      </c>
      <c r="DJ55" s="238">
        <v>48471.148999999998</v>
      </c>
      <c r="DK55" s="238">
        <v>144095.318</v>
      </c>
      <c r="DL55" s="238">
        <v>191466.28899999999</v>
      </c>
      <c r="DM55" s="238">
        <v>11556.047</v>
      </c>
      <c r="DN55" s="238">
        <v>14166.566999999999</v>
      </c>
      <c r="DO55" s="238">
        <v>106.977</v>
      </c>
      <c r="DP55" s="238">
        <v>440.56700000000001</v>
      </c>
      <c r="DQ55" s="238">
        <v>549676.10199999996</v>
      </c>
      <c r="DR55" s="239">
        <v>21697</v>
      </c>
      <c r="DS55" s="239">
        <v>4588</v>
      </c>
      <c r="DT55" s="239">
        <v>46194</v>
      </c>
      <c r="DU55" s="239">
        <v>95908</v>
      </c>
      <c r="DV55" s="239">
        <v>611</v>
      </c>
      <c r="DW55" s="239">
        <v>2282</v>
      </c>
      <c r="DX55" s="239">
        <v>31766</v>
      </c>
      <c r="DY55" s="238">
        <v>292</v>
      </c>
      <c r="DZ55" s="239">
        <v>203338</v>
      </c>
      <c r="EA55" s="239">
        <v>2380386</v>
      </c>
      <c r="EB55" s="238">
        <v>1965</v>
      </c>
      <c r="EC55" s="238">
        <v>9739</v>
      </c>
      <c r="ED55" s="238">
        <v>1006</v>
      </c>
      <c r="EE55" s="238">
        <v>10706</v>
      </c>
      <c r="EF55" s="238">
        <v>1572</v>
      </c>
      <c r="EG55" s="238">
        <v>5250</v>
      </c>
      <c r="EH55" s="238">
        <v>2003</v>
      </c>
      <c r="EI55" s="238">
        <v>34883</v>
      </c>
      <c r="EJ55" s="238">
        <v>3723</v>
      </c>
      <c r="EK55" s="238">
        <v>273</v>
      </c>
      <c r="EL55" s="238">
        <v>249</v>
      </c>
      <c r="EM55" s="238">
        <v>26775</v>
      </c>
      <c r="EN55" s="239">
        <v>172282</v>
      </c>
      <c r="EO55" s="239">
        <v>48651</v>
      </c>
      <c r="EP55" s="239">
        <v>12775</v>
      </c>
      <c r="EQ55" s="239">
        <v>6661</v>
      </c>
      <c r="ER55" s="239">
        <v>5862</v>
      </c>
      <c r="ES55" s="239">
        <v>1271</v>
      </c>
      <c r="ET55" s="239">
        <v>2280</v>
      </c>
      <c r="EU55" s="239">
        <v>30831</v>
      </c>
      <c r="EV55" s="239">
        <v>368702</v>
      </c>
      <c r="EW55" s="239">
        <v>82126</v>
      </c>
      <c r="EX55" s="239">
        <v>17361</v>
      </c>
      <c r="EY55" s="239">
        <v>2300</v>
      </c>
      <c r="EZ55" s="239">
        <v>14903</v>
      </c>
      <c r="FA55" s="239">
        <v>2300</v>
      </c>
      <c r="FB55" s="239">
        <v>6948</v>
      </c>
      <c r="FC55" s="239">
        <v>106307</v>
      </c>
      <c r="FD55" s="238"/>
      <c r="FE55" s="238">
        <v>1.69</v>
      </c>
      <c r="FF55" s="238">
        <v>1.36</v>
      </c>
      <c r="FG55" s="238">
        <v>3.4</v>
      </c>
      <c r="FH55" s="238">
        <v>2.54</v>
      </c>
      <c r="FI55" s="238">
        <v>1.81</v>
      </c>
      <c r="FJ55" s="238">
        <v>3.05</v>
      </c>
      <c r="FK55" s="238">
        <v>3.45</v>
      </c>
      <c r="FL55" s="238">
        <v>30.7</v>
      </c>
      <c r="FM55" s="238">
        <v>46.6</v>
      </c>
      <c r="FN55" s="238">
        <v>44.4</v>
      </c>
      <c r="FO55" s="238">
        <v>17.899999999999999</v>
      </c>
      <c r="FP55" s="238">
        <v>17.100000000000001</v>
      </c>
      <c r="FQ55" s="238">
        <v>14</v>
      </c>
      <c r="FR55" s="238">
        <v>14.8</v>
      </c>
      <c r="FS55" s="238">
        <v>33.5</v>
      </c>
      <c r="FT55" s="238"/>
      <c r="FU55" s="238"/>
      <c r="FV55" s="238"/>
      <c r="FW55" s="238"/>
      <c r="FX55" s="238"/>
      <c r="FY55" s="238"/>
      <c r="FZ55" s="238"/>
      <c r="GA55" s="238">
        <v>268012.36300000001</v>
      </c>
      <c r="GB55" s="238">
        <v>9988.0409999999993</v>
      </c>
      <c r="GC55" s="238"/>
      <c r="GD55" s="239">
        <v>4564.8396089999997</v>
      </c>
      <c r="GE55" s="239">
        <v>4531.5945899999997</v>
      </c>
      <c r="GF55" s="239">
        <v>3565.3227270000002</v>
      </c>
      <c r="GG55" s="239">
        <v>13156.063257</v>
      </c>
      <c r="GH55" s="239" t="s">
        <v>473</v>
      </c>
      <c r="GI55" s="239">
        <v>4970.905111</v>
      </c>
      <c r="GJ55" s="239">
        <v>8403.9896520000002</v>
      </c>
      <c r="GK55" s="239" t="s">
        <v>473</v>
      </c>
      <c r="GL55" s="239">
        <v>4813.9328420000002</v>
      </c>
      <c r="GM55" s="239">
        <v>4887.9583949999997</v>
      </c>
      <c r="GN55" s="239">
        <v>5115.6868089999998</v>
      </c>
      <c r="GO55" s="239">
        <v>4110.8305689999997</v>
      </c>
      <c r="GP55" s="239">
        <v>6453.1012229999997</v>
      </c>
      <c r="GQ55" s="239">
        <v>7034.4864790000001</v>
      </c>
      <c r="GR55" s="239">
        <v>10572.537974999999</v>
      </c>
      <c r="GS55" s="239">
        <v>12239.079669999999</v>
      </c>
      <c r="GT55" s="239">
        <v>6774.4859699999997</v>
      </c>
      <c r="GU55" s="239">
        <v>7637.0258450000001</v>
      </c>
      <c r="GV55" s="239">
        <v>6055.291886</v>
      </c>
      <c r="GW55" s="239">
        <v>6250.2380119999998</v>
      </c>
      <c r="GX55" s="239">
        <v>7538.8330189999997</v>
      </c>
      <c r="GY55" s="239">
        <v>5620.2327530000002</v>
      </c>
      <c r="GZ55" s="239">
        <v>6730.315842</v>
      </c>
      <c r="HA55" s="239">
        <v>5492.3649590000005</v>
      </c>
      <c r="HB55" s="239">
        <v>7961.788493</v>
      </c>
      <c r="HC55" s="239">
        <v>10992.054259</v>
      </c>
      <c r="HD55" s="239">
        <v>10169.471595000001</v>
      </c>
      <c r="HE55" s="239">
        <v>5495.9641609999999</v>
      </c>
      <c r="HF55" s="239">
        <v>5676.291467</v>
      </c>
      <c r="HG55" s="239">
        <v>12566.014723</v>
      </c>
      <c r="HH55" s="239">
        <v>9755.043146</v>
      </c>
      <c r="HI55" s="239">
        <v>4519.5463540000001</v>
      </c>
      <c r="HJ55" s="239">
        <v>6116.2588900000001</v>
      </c>
      <c r="HK55" s="239">
        <v>6087.2398979999998</v>
      </c>
      <c r="HL55" s="239">
        <v>5407.8693890000004</v>
      </c>
      <c r="HM55" s="239">
        <v>3449.7715779999999</v>
      </c>
      <c r="HN55" s="239">
        <v>7366.3474939999996</v>
      </c>
      <c r="HO55" s="239" t="s">
        <v>473</v>
      </c>
      <c r="HP55" s="239">
        <v>17017.401893999999</v>
      </c>
      <c r="HQ55" s="239">
        <v>6647.8709749999998</v>
      </c>
      <c r="HR55" s="239">
        <v>9598.4202559999994</v>
      </c>
      <c r="HS55" s="239">
        <v>11890.303843</v>
      </c>
      <c r="HT55" s="239">
        <v>8238.9726370000008</v>
      </c>
      <c r="HU55" s="239">
        <v>5952.0467879999997</v>
      </c>
      <c r="HV55" s="239">
        <v>5233.0620049999998</v>
      </c>
      <c r="HW55" s="239">
        <v>5338.8907689999996</v>
      </c>
      <c r="HX55" s="239">
        <v>6197.5234979999996</v>
      </c>
      <c r="HY55" s="239">
        <v>7891.9730570000002</v>
      </c>
      <c r="HZ55" s="239">
        <v>4551.805096</v>
      </c>
      <c r="IA55" s="239">
        <v>4892.326755</v>
      </c>
      <c r="IB55" s="239">
        <v>4261.9842449999996</v>
      </c>
      <c r="IC55" s="239">
        <v>5925.8599039999999</v>
      </c>
      <c r="ID55" s="239">
        <v>11813.599794</v>
      </c>
      <c r="IE55" s="239">
        <v>6103.1226800000004</v>
      </c>
      <c r="IF55" s="239">
        <v>5308.4773610000002</v>
      </c>
      <c r="IG55" s="239">
        <v>4481.8836600000004</v>
      </c>
      <c r="IH55" s="238">
        <v>116.29826300456099</v>
      </c>
      <c r="II55" s="238">
        <v>115.431124521633</v>
      </c>
      <c r="IJ55" s="238">
        <v>132.429867934865</v>
      </c>
      <c r="IK55" s="238">
        <v>129.45441777210999</v>
      </c>
      <c r="IL55" s="238">
        <v>106.608368264384</v>
      </c>
      <c r="IM55" s="238">
        <v>111.062580194417</v>
      </c>
      <c r="IN55" s="238">
        <v>93.968925216598507</v>
      </c>
      <c r="IO55" s="238">
        <v>98.275106211500002</v>
      </c>
      <c r="IP55" s="219"/>
    </row>
    <row r="56" spans="1:250" ht="15.75" customHeight="1">
      <c r="A56" s="237">
        <v>41244</v>
      </c>
      <c r="B56" s="240">
        <v>910</v>
      </c>
      <c r="C56" s="240">
        <v>1100</v>
      </c>
      <c r="D56" s="240">
        <v>860</v>
      </c>
      <c r="E56" s="240">
        <v>1880</v>
      </c>
      <c r="F56" s="240">
        <v>3482</v>
      </c>
      <c r="G56" s="240">
        <v>1700</v>
      </c>
      <c r="H56" s="238">
        <v>291</v>
      </c>
      <c r="I56" s="238">
        <v>1.6259999999999999</v>
      </c>
      <c r="J56" s="239">
        <v>34205</v>
      </c>
      <c r="K56" s="239">
        <v>8520</v>
      </c>
      <c r="L56" s="239">
        <v>8124</v>
      </c>
      <c r="M56" s="239">
        <v>180793</v>
      </c>
      <c r="N56" s="239">
        <v>21706</v>
      </c>
      <c r="O56" s="239">
        <v>17704</v>
      </c>
      <c r="P56" s="239">
        <v>135080</v>
      </c>
      <c r="Q56" s="239">
        <v>9393</v>
      </c>
      <c r="R56" s="239">
        <v>9232</v>
      </c>
      <c r="S56" s="239">
        <v>6739</v>
      </c>
      <c r="T56" s="240">
        <v>94349</v>
      </c>
      <c r="U56" s="240">
        <v>392439</v>
      </c>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v>1092</v>
      </c>
      <c r="CB56" s="238">
        <v>484</v>
      </c>
      <c r="CC56" s="238">
        <v>265</v>
      </c>
      <c r="CD56" s="238">
        <v>84075</v>
      </c>
      <c r="CE56" s="238">
        <v>787914</v>
      </c>
      <c r="CF56" s="238"/>
      <c r="CG56" s="238"/>
      <c r="CH56" s="238"/>
      <c r="CI56" s="238"/>
      <c r="CJ56" s="242">
        <v>285.61</v>
      </c>
      <c r="CK56" s="243"/>
      <c r="CL56" s="238"/>
      <c r="CM56" s="238"/>
      <c r="CN56" s="238"/>
      <c r="CO56" s="238"/>
      <c r="CP56" s="238"/>
      <c r="CQ56" s="238"/>
      <c r="CR56" s="240">
        <v>3160</v>
      </c>
      <c r="CS56" s="240">
        <v>38143</v>
      </c>
      <c r="CT56" s="240">
        <v>14626</v>
      </c>
      <c r="CU56" s="240">
        <v>134128</v>
      </c>
      <c r="CV56" s="238"/>
      <c r="CW56" s="238"/>
      <c r="CX56" s="238"/>
      <c r="CY56" s="238"/>
      <c r="CZ56" s="240">
        <v>108321.5941</v>
      </c>
      <c r="DA56" s="240">
        <v>1163946.1030999999</v>
      </c>
      <c r="DB56" s="240">
        <v>63286.6783</v>
      </c>
      <c r="DC56" s="240">
        <v>719061.17579999997</v>
      </c>
      <c r="DD56" s="238">
        <v>2036069</v>
      </c>
      <c r="DE56" s="240">
        <v>179435</v>
      </c>
      <c r="DF56" s="240">
        <v>0.24510152408178301</v>
      </c>
      <c r="DG56" s="240">
        <v>13.829363016046299</v>
      </c>
      <c r="DH56" s="240">
        <v>15.3733196219208</v>
      </c>
      <c r="DI56" s="238">
        <v>153549.68299999999</v>
      </c>
      <c r="DJ56" s="238">
        <v>58824.85</v>
      </c>
      <c r="DK56" s="238">
        <v>142107.696</v>
      </c>
      <c r="DL56" s="238">
        <v>207925.35399999999</v>
      </c>
      <c r="DM56" s="238">
        <v>11026.072</v>
      </c>
      <c r="DN56" s="238">
        <v>14906.49</v>
      </c>
      <c r="DO56" s="238">
        <v>101.36799999999999</v>
      </c>
      <c r="DP56" s="238">
        <v>142.43</v>
      </c>
      <c r="DQ56" s="238">
        <v>588583.94299999997</v>
      </c>
      <c r="DR56" s="239">
        <v>18939</v>
      </c>
      <c r="DS56" s="239">
        <v>4669</v>
      </c>
      <c r="DT56" s="239">
        <v>36054</v>
      </c>
      <c r="DU56" s="239">
        <v>85235</v>
      </c>
      <c r="DV56" s="239">
        <v>497</v>
      </c>
      <c r="DW56" s="239">
        <v>2153</v>
      </c>
      <c r="DX56" s="239">
        <v>31914</v>
      </c>
      <c r="DY56" s="238">
        <v>199</v>
      </c>
      <c r="DZ56" s="239">
        <v>179660</v>
      </c>
      <c r="EA56" s="239">
        <v>2288791</v>
      </c>
      <c r="EB56" s="238">
        <v>2148</v>
      </c>
      <c r="EC56" s="238">
        <v>9153</v>
      </c>
      <c r="ED56" s="238">
        <v>704</v>
      </c>
      <c r="EE56" s="238">
        <v>3540</v>
      </c>
      <c r="EF56" s="238">
        <v>1447</v>
      </c>
      <c r="EG56" s="238">
        <v>5016</v>
      </c>
      <c r="EH56" s="238">
        <v>1938</v>
      </c>
      <c r="EI56" s="238">
        <v>39043</v>
      </c>
      <c r="EJ56" s="238">
        <v>4072</v>
      </c>
      <c r="EK56" s="238">
        <v>275</v>
      </c>
      <c r="EL56" s="238">
        <v>227</v>
      </c>
      <c r="EM56" s="238">
        <v>27934</v>
      </c>
      <c r="EN56" s="239">
        <v>164428</v>
      </c>
      <c r="EO56" s="239">
        <v>44905</v>
      </c>
      <c r="EP56" s="239">
        <v>10798</v>
      </c>
      <c r="EQ56" s="239">
        <v>6529</v>
      </c>
      <c r="ER56" s="239">
        <v>5048</v>
      </c>
      <c r="ES56" s="239">
        <v>1586</v>
      </c>
      <c r="ET56" s="239">
        <v>3102</v>
      </c>
      <c r="EU56" s="239">
        <v>26463</v>
      </c>
      <c r="EV56" s="239">
        <v>372967</v>
      </c>
      <c r="EW56" s="239">
        <v>79509</v>
      </c>
      <c r="EX56" s="239">
        <v>14813</v>
      </c>
      <c r="EY56" s="239">
        <v>28294</v>
      </c>
      <c r="EZ56" s="239">
        <v>15039</v>
      </c>
      <c r="FA56" s="239">
        <v>3616</v>
      </c>
      <c r="FB56" s="239">
        <v>10918</v>
      </c>
      <c r="FC56" s="239">
        <v>101262</v>
      </c>
      <c r="FD56" s="238"/>
      <c r="FE56" s="238">
        <v>1.85</v>
      </c>
      <c r="FF56" s="238">
        <v>1.4</v>
      </c>
      <c r="FG56" s="238">
        <v>4.3</v>
      </c>
      <c r="FH56" s="238">
        <v>3</v>
      </c>
      <c r="FI56" s="238">
        <v>2.2999999999999998</v>
      </c>
      <c r="FJ56" s="238">
        <v>3.5</v>
      </c>
      <c r="FK56" s="238">
        <v>3.6</v>
      </c>
      <c r="FL56" s="238">
        <v>29.3</v>
      </c>
      <c r="FM56" s="238">
        <v>42.7</v>
      </c>
      <c r="FN56" s="238">
        <v>37.799999999999997</v>
      </c>
      <c r="FO56" s="238">
        <v>19.3</v>
      </c>
      <c r="FP56" s="238">
        <v>16</v>
      </c>
      <c r="FQ56" s="238">
        <v>20.7</v>
      </c>
      <c r="FR56" s="238">
        <v>20.2</v>
      </c>
      <c r="FS56" s="238">
        <v>31.4</v>
      </c>
      <c r="FT56" s="238"/>
      <c r="FU56" s="238"/>
      <c r="FV56" s="238"/>
      <c r="FW56" s="238"/>
      <c r="FX56" s="238"/>
      <c r="FY56" s="238"/>
      <c r="FZ56" s="238"/>
      <c r="GA56" s="238">
        <v>261229.13029999999</v>
      </c>
      <c r="GB56" s="238">
        <v>9735.2695000000003</v>
      </c>
      <c r="GC56" s="238"/>
      <c r="GD56" s="239">
        <v>6593.5075649999999</v>
      </c>
      <c r="GE56" s="239">
        <v>7145.8689169999998</v>
      </c>
      <c r="GF56" s="239">
        <v>5532.7272730000004</v>
      </c>
      <c r="GG56" s="239">
        <v>19422.943305000001</v>
      </c>
      <c r="GH56" s="239" t="s">
        <v>473</v>
      </c>
      <c r="GI56" s="239">
        <v>7575.9919239999999</v>
      </c>
      <c r="GJ56" s="239">
        <v>13066.48386</v>
      </c>
      <c r="GK56" s="239" t="s">
        <v>473</v>
      </c>
      <c r="GL56" s="239">
        <v>7417.9466560000001</v>
      </c>
      <c r="GM56" s="239">
        <v>7579.7093670000004</v>
      </c>
      <c r="GN56" s="239">
        <v>8420.851482</v>
      </c>
      <c r="GO56" s="239">
        <v>6531.4407959999999</v>
      </c>
      <c r="GP56" s="239">
        <v>10394.938951</v>
      </c>
      <c r="GQ56" s="239">
        <v>12821.064398</v>
      </c>
      <c r="GR56" s="239">
        <v>16406.355714000001</v>
      </c>
      <c r="GS56" s="239">
        <v>17327.734821999999</v>
      </c>
      <c r="GT56" s="239">
        <v>11428.410199</v>
      </c>
      <c r="GU56" s="239">
        <v>11802.871905</v>
      </c>
      <c r="GV56" s="239">
        <v>9000.7589389999994</v>
      </c>
      <c r="GW56" s="239">
        <v>9537.9055609999996</v>
      </c>
      <c r="GX56" s="239">
        <v>11983.774407999999</v>
      </c>
      <c r="GY56" s="239">
        <v>8346.6066530000007</v>
      </c>
      <c r="GZ56" s="239">
        <v>10764.132772999999</v>
      </c>
      <c r="HA56" s="239">
        <v>8460.3807259999994</v>
      </c>
      <c r="HB56" s="239">
        <v>11644.696115000001</v>
      </c>
      <c r="HC56" s="239">
        <v>17301.752557</v>
      </c>
      <c r="HD56" s="239">
        <v>15209.330276999999</v>
      </c>
      <c r="HE56" s="239">
        <v>8339.6412199999995</v>
      </c>
      <c r="HF56" s="239">
        <v>9473.6727320000009</v>
      </c>
      <c r="HG56" s="239">
        <v>19761.978584</v>
      </c>
      <c r="HH56" s="239">
        <v>14759.827271</v>
      </c>
      <c r="HI56" s="239">
        <v>6166.1127749999996</v>
      </c>
      <c r="HJ56" s="239">
        <v>9202.3898509999999</v>
      </c>
      <c r="HK56" s="239">
        <v>9005.9891270000007</v>
      </c>
      <c r="HL56" s="239">
        <v>8164.9808899999998</v>
      </c>
      <c r="HM56" s="239">
        <v>4893.0466340000003</v>
      </c>
      <c r="HN56" s="239">
        <v>10895.367797999999</v>
      </c>
      <c r="HO56" s="239" t="s">
        <v>473</v>
      </c>
      <c r="HP56" s="239">
        <v>22517.96355</v>
      </c>
      <c r="HQ56" s="239">
        <v>9385.6948869999997</v>
      </c>
      <c r="HR56" s="239">
        <v>14315.341307000001</v>
      </c>
      <c r="HS56" s="239">
        <v>18431.512325</v>
      </c>
      <c r="HT56" s="239">
        <v>12943.430074</v>
      </c>
      <c r="HU56" s="239">
        <v>8524.5971840000002</v>
      </c>
      <c r="HV56" s="239">
        <v>7648.3564690000003</v>
      </c>
      <c r="HW56" s="239">
        <v>7521.5108559999999</v>
      </c>
      <c r="HX56" s="239">
        <v>9145.4691920000005</v>
      </c>
      <c r="HY56" s="239">
        <v>12465.078433000001</v>
      </c>
      <c r="HZ56" s="239">
        <v>6461.7496069999997</v>
      </c>
      <c r="IA56" s="239">
        <v>6068.8147049999998</v>
      </c>
      <c r="IB56" s="239">
        <v>6136.7381690000002</v>
      </c>
      <c r="IC56" s="239">
        <v>9261.1034569999993</v>
      </c>
      <c r="ID56" s="239">
        <v>16886.141839</v>
      </c>
      <c r="IE56" s="239">
        <v>9215.0592589999997</v>
      </c>
      <c r="IF56" s="239">
        <v>8228.9614590000001</v>
      </c>
      <c r="IG56" s="239">
        <v>6552.8234830000001</v>
      </c>
      <c r="IH56" s="238">
        <v>115.81724443025399</v>
      </c>
      <c r="II56" s="238">
        <v>113.712271068935</v>
      </c>
      <c r="IJ56" s="238">
        <v>123.251156818225</v>
      </c>
      <c r="IK56" s="238">
        <v>130.07248209749801</v>
      </c>
      <c r="IL56" s="238">
        <v>114.54143640260899</v>
      </c>
      <c r="IM56" s="238">
        <v>112.020524850943</v>
      </c>
      <c r="IN56" s="238">
        <v>106.335959275023</v>
      </c>
      <c r="IO56" s="238">
        <v>106.3383671472</v>
      </c>
      <c r="IP56" s="219"/>
    </row>
    <row r="57" spans="1:250" ht="15.75" customHeight="1">
      <c r="A57" s="237">
        <v>41275</v>
      </c>
      <c r="B57" s="240">
        <v>920</v>
      </c>
      <c r="C57" s="240">
        <v>1090</v>
      </c>
      <c r="D57" s="240">
        <v>890</v>
      </c>
      <c r="E57" s="240">
        <v>1820</v>
      </c>
      <c r="F57" s="240">
        <v>3482</v>
      </c>
      <c r="G57" s="240">
        <v>1765</v>
      </c>
      <c r="H57" s="238">
        <v>266</v>
      </c>
      <c r="I57" s="238" t="s">
        <v>474</v>
      </c>
      <c r="J57" s="239">
        <v>3911</v>
      </c>
      <c r="K57" s="239">
        <v>25853</v>
      </c>
      <c r="L57" s="239">
        <v>2664</v>
      </c>
      <c r="M57" s="239">
        <v>22000</v>
      </c>
      <c r="N57" s="239">
        <v>67746</v>
      </c>
      <c r="O57" s="239">
        <v>3912</v>
      </c>
      <c r="P57" s="239">
        <v>11739</v>
      </c>
      <c r="Q57" s="239">
        <v>24633</v>
      </c>
      <c r="R57" s="239">
        <v>2503</v>
      </c>
      <c r="S57" s="239">
        <v>5958</v>
      </c>
      <c r="T57" s="240">
        <v>101301</v>
      </c>
      <c r="U57" s="240">
        <v>431702</v>
      </c>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v>1105</v>
      </c>
      <c r="CB57" s="238">
        <v>490</v>
      </c>
      <c r="CC57" s="238">
        <v>272</v>
      </c>
      <c r="CD57" s="238">
        <v>93064</v>
      </c>
      <c r="CE57" s="238">
        <v>888602</v>
      </c>
      <c r="CF57" s="238"/>
      <c r="CG57" s="238"/>
      <c r="CH57" s="238">
        <v>116.543295</v>
      </c>
      <c r="CI57" s="238">
        <v>2049.9735970000002</v>
      </c>
      <c r="CJ57" s="242">
        <v>167.75</v>
      </c>
      <c r="CK57" s="243"/>
      <c r="CL57" s="238"/>
      <c r="CM57" s="238"/>
      <c r="CN57" s="238"/>
      <c r="CO57" s="238"/>
      <c r="CP57" s="238"/>
      <c r="CQ57" s="238"/>
      <c r="CR57" s="240">
        <v>10440</v>
      </c>
      <c r="CS57" s="240">
        <v>110669</v>
      </c>
      <c r="CT57" s="240">
        <v>17242</v>
      </c>
      <c r="CU57" s="240">
        <v>153807</v>
      </c>
      <c r="CV57" s="238"/>
      <c r="CW57" s="238"/>
      <c r="CX57" s="238"/>
      <c r="CY57" s="238"/>
      <c r="CZ57" s="240">
        <v>104479.16190000001</v>
      </c>
      <c r="DA57" s="240">
        <v>1118356.5496</v>
      </c>
      <c r="DB57" s="240">
        <v>68962.430500000002</v>
      </c>
      <c r="DC57" s="240">
        <v>712753.13619999995</v>
      </c>
      <c r="DD57" s="238">
        <v>1976754</v>
      </c>
      <c r="DE57" s="240">
        <v>341085</v>
      </c>
      <c r="DF57" s="240">
        <v>0.24510152408178301</v>
      </c>
      <c r="DG57" s="240">
        <v>13.0398876237695</v>
      </c>
      <c r="DH57" s="240">
        <v>15.1371054884484</v>
      </c>
      <c r="DI57" s="238">
        <v>175348.476</v>
      </c>
      <c r="DJ57" s="238">
        <v>59586.493000000002</v>
      </c>
      <c r="DK57" s="238">
        <v>142737.739</v>
      </c>
      <c r="DL57" s="238">
        <v>226301.37700000001</v>
      </c>
      <c r="DM57" s="238">
        <v>10421.291999999999</v>
      </c>
      <c r="DN57" s="238">
        <v>13992.05</v>
      </c>
      <c r="DO57" s="238">
        <v>130.00200000000001</v>
      </c>
      <c r="DP57" s="238">
        <v>489.69</v>
      </c>
      <c r="DQ57" s="238">
        <v>629007.11899999995</v>
      </c>
      <c r="DR57" s="239">
        <v>17518</v>
      </c>
      <c r="DS57" s="239">
        <v>5643</v>
      </c>
      <c r="DT57" s="239">
        <v>37703</v>
      </c>
      <c r="DU57" s="239">
        <v>82459</v>
      </c>
      <c r="DV57" s="239">
        <v>728</v>
      </c>
      <c r="DW57" s="239">
        <v>2198</v>
      </c>
      <c r="DX57" s="239">
        <v>30327</v>
      </c>
      <c r="DY57" s="238">
        <v>177</v>
      </c>
      <c r="DZ57" s="239">
        <v>176753</v>
      </c>
      <c r="EA57" s="239">
        <v>2298794</v>
      </c>
      <c r="EB57" s="238">
        <v>2586</v>
      </c>
      <c r="EC57" s="238">
        <v>8249</v>
      </c>
      <c r="ED57" s="238">
        <v>644</v>
      </c>
      <c r="EE57" s="238">
        <v>6315</v>
      </c>
      <c r="EF57" s="238">
        <v>1591</v>
      </c>
      <c r="EG57" s="238">
        <v>5027</v>
      </c>
      <c r="EH57" s="238">
        <v>1503</v>
      </c>
      <c r="EI57" s="238">
        <v>34365</v>
      </c>
      <c r="EJ57" s="238">
        <v>4546</v>
      </c>
      <c r="EK57" s="238">
        <v>294</v>
      </c>
      <c r="EL57" s="238">
        <v>243</v>
      </c>
      <c r="EM57" s="238">
        <v>31668</v>
      </c>
      <c r="EN57" s="239">
        <v>257625</v>
      </c>
      <c r="EO57" s="239">
        <v>47106</v>
      </c>
      <c r="EP57" s="239">
        <v>10497</v>
      </c>
      <c r="EQ57" s="239">
        <v>17996</v>
      </c>
      <c r="ER57" s="239">
        <v>14418</v>
      </c>
      <c r="ES57" s="239">
        <v>3111</v>
      </c>
      <c r="ET57" s="239">
        <v>15522</v>
      </c>
      <c r="EU57" s="239">
        <v>70540</v>
      </c>
      <c r="EV57" s="239">
        <v>944532</v>
      </c>
      <c r="EW57" s="239">
        <v>87900</v>
      </c>
      <c r="EX57" s="239">
        <v>13786</v>
      </c>
      <c r="EY57" s="239">
        <v>123493</v>
      </c>
      <c r="EZ57" s="239">
        <v>78435</v>
      </c>
      <c r="FA57" s="239">
        <v>15226</v>
      </c>
      <c r="FB57" s="239">
        <v>83877</v>
      </c>
      <c r="FC57" s="239">
        <v>280102</v>
      </c>
      <c r="FD57" s="238"/>
      <c r="FE57" s="238">
        <v>1.9</v>
      </c>
      <c r="FF57" s="238">
        <v>1.3</v>
      </c>
      <c r="FG57" s="238">
        <v>6.9</v>
      </c>
      <c r="FH57" s="238">
        <v>5.5</v>
      </c>
      <c r="FI57" s="238">
        <v>4.9000000000000004</v>
      </c>
      <c r="FJ57" s="238">
        <v>5.4</v>
      </c>
      <c r="FK57" s="238">
        <v>4</v>
      </c>
      <c r="FL57" s="238">
        <v>57.9</v>
      </c>
      <c r="FM57" s="238">
        <v>43.3</v>
      </c>
      <c r="FN57" s="238">
        <v>34.4</v>
      </c>
      <c r="FO57" s="238">
        <v>70.900000000000006</v>
      </c>
      <c r="FP57" s="238">
        <v>72.8</v>
      </c>
      <c r="FQ57" s="238">
        <v>69.2</v>
      </c>
      <c r="FR57" s="238">
        <v>69.599999999999994</v>
      </c>
      <c r="FS57" s="238">
        <v>60.6</v>
      </c>
      <c r="FT57" s="238"/>
      <c r="FU57" s="238"/>
      <c r="FV57" s="238"/>
      <c r="FW57" s="238"/>
      <c r="FX57" s="238"/>
      <c r="FY57" s="238"/>
      <c r="FZ57" s="238"/>
      <c r="GA57" s="238">
        <v>288927.04399999999</v>
      </c>
      <c r="GB57" s="238">
        <v>10767.47</v>
      </c>
      <c r="GC57" s="238"/>
      <c r="GD57" s="239">
        <v>4917.6421730000002</v>
      </c>
      <c r="GE57" s="239">
        <v>4553.4062279999998</v>
      </c>
      <c r="GF57" s="239">
        <v>3907.6441669999999</v>
      </c>
      <c r="GG57" s="239">
        <v>13592.655792</v>
      </c>
      <c r="GH57" s="239" t="s">
        <v>473</v>
      </c>
      <c r="GI57" s="239">
        <v>5310.1132019999995</v>
      </c>
      <c r="GJ57" s="239">
        <v>9740.1838110000008</v>
      </c>
      <c r="GK57" s="239" t="s">
        <v>473</v>
      </c>
      <c r="GL57" s="239">
        <v>4878.7697390000003</v>
      </c>
      <c r="GM57" s="239">
        <v>5053.3786829999999</v>
      </c>
      <c r="GN57" s="239">
        <v>5303.465792</v>
      </c>
      <c r="GO57" s="239">
        <v>4476.5230030000002</v>
      </c>
      <c r="GP57" s="239">
        <v>8183.6897939999999</v>
      </c>
      <c r="GQ57" s="239">
        <v>7557.3674030000002</v>
      </c>
      <c r="GR57" s="239">
        <v>15386.060463</v>
      </c>
      <c r="GS57" s="239">
        <v>13377.476752</v>
      </c>
      <c r="GT57" s="239">
        <v>7367.5767429999996</v>
      </c>
      <c r="GU57" s="239">
        <v>8972.0666590000001</v>
      </c>
      <c r="GV57" s="239">
        <v>6526.8385829999997</v>
      </c>
      <c r="GW57" s="239">
        <v>7271.1556870000004</v>
      </c>
      <c r="GX57" s="239">
        <v>8011.5263539999996</v>
      </c>
      <c r="GY57" s="239">
        <v>6034.6374370000003</v>
      </c>
      <c r="GZ57" s="239">
        <v>7211.9755580000001</v>
      </c>
      <c r="HA57" s="239">
        <v>5324.6619049999999</v>
      </c>
      <c r="HB57" s="239">
        <v>9129.7018229999994</v>
      </c>
      <c r="HC57" s="239">
        <v>15788.400502</v>
      </c>
      <c r="HD57" s="239">
        <v>11246.297627</v>
      </c>
      <c r="HE57" s="239">
        <v>6565.8495910000001</v>
      </c>
      <c r="HF57" s="239">
        <v>6333.8407909999996</v>
      </c>
      <c r="HG57" s="239">
        <v>23975.260842</v>
      </c>
      <c r="HH57" s="239">
        <v>10856.576095</v>
      </c>
      <c r="HI57" s="239">
        <v>4269.3927549999999</v>
      </c>
      <c r="HJ57" s="239">
        <v>6831.0417429999998</v>
      </c>
      <c r="HK57" s="239">
        <v>6564.8798379999998</v>
      </c>
      <c r="HL57" s="239">
        <v>5652.4271349999999</v>
      </c>
      <c r="HM57" s="239">
        <v>3607.4161749999998</v>
      </c>
      <c r="HN57" s="239">
        <v>7946.4613300000001</v>
      </c>
      <c r="HO57" s="239">
        <v>9433.7841179999996</v>
      </c>
      <c r="HP57" s="239">
        <v>21832.538688000001</v>
      </c>
      <c r="HQ57" s="239">
        <v>7135.7004489999999</v>
      </c>
      <c r="HR57" s="239">
        <v>10815.734019</v>
      </c>
      <c r="HS57" s="239">
        <v>12953.803103</v>
      </c>
      <c r="HT57" s="239">
        <v>9191.6663310000004</v>
      </c>
      <c r="HU57" s="239">
        <v>6158.9309940000003</v>
      </c>
      <c r="HV57" s="239">
        <v>5613.3153659999998</v>
      </c>
      <c r="HW57" s="239">
        <v>5715.1737830000002</v>
      </c>
      <c r="HX57" s="239">
        <v>6548.8358740000003</v>
      </c>
      <c r="HY57" s="239">
        <v>8627.8794039999993</v>
      </c>
      <c r="HZ57" s="239">
        <v>4758.3233870000004</v>
      </c>
      <c r="IA57" s="239">
        <v>5135.7185419999996</v>
      </c>
      <c r="IB57" s="239">
        <v>4240.9976550000001</v>
      </c>
      <c r="IC57" s="239">
        <v>6855.7322059999997</v>
      </c>
      <c r="ID57" s="239">
        <v>13057.166674</v>
      </c>
      <c r="IE57" s="239">
        <v>6989.0421669999996</v>
      </c>
      <c r="IF57" s="239">
        <v>5598.8884550000002</v>
      </c>
      <c r="IG57" s="239">
        <v>4658.7307129999999</v>
      </c>
      <c r="IH57" s="238">
        <v>122.214342262168</v>
      </c>
      <c r="II57" s="238">
        <v>120.30187553794801</v>
      </c>
      <c r="IJ57" s="238">
        <v>109.67733437077401</v>
      </c>
      <c r="IK57" s="238">
        <v>124.818992080249</v>
      </c>
      <c r="IL57" s="238">
        <v>125.548286240896</v>
      </c>
      <c r="IM57" s="238">
        <v>113.80053205350499</v>
      </c>
      <c r="IN57" s="238">
        <v>106.273669168655</v>
      </c>
      <c r="IO57" s="238">
        <v>104.0851484394</v>
      </c>
      <c r="IP57" s="219"/>
    </row>
    <row r="58" spans="1:250" ht="15.75" customHeight="1">
      <c r="A58" s="237">
        <v>41306</v>
      </c>
      <c r="B58" s="240">
        <v>910</v>
      </c>
      <c r="C58" s="240">
        <v>1120</v>
      </c>
      <c r="D58" s="240">
        <v>865</v>
      </c>
      <c r="E58" s="240">
        <v>1782</v>
      </c>
      <c r="F58" s="240">
        <v>3482</v>
      </c>
      <c r="G58" s="240">
        <v>1721</v>
      </c>
      <c r="H58" s="238">
        <v>226</v>
      </c>
      <c r="I58" s="238" t="s">
        <v>474</v>
      </c>
      <c r="J58" s="239">
        <v>14809</v>
      </c>
      <c r="K58" s="239">
        <v>17686</v>
      </c>
      <c r="L58" s="239">
        <v>6614</v>
      </c>
      <c r="M58" s="239">
        <v>73169</v>
      </c>
      <c r="N58" s="239">
        <v>44220</v>
      </c>
      <c r="O58" s="239">
        <v>15219</v>
      </c>
      <c r="P58" s="239">
        <v>52165</v>
      </c>
      <c r="Q58" s="239">
        <v>15800</v>
      </c>
      <c r="R58" s="239">
        <v>7614</v>
      </c>
      <c r="S58" s="239">
        <v>5242</v>
      </c>
      <c r="T58" s="240">
        <v>98829</v>
      </c>
      <c r="U58" s="240">
        <v>416841</v>
      </c>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v>1112</v>
      </c>
      <c r="CB58" s="238">
        <v>499</v>
      </c>
      <c r="CC58" s="238">
        <v>279</v>
      </c>
      <c r="CD58" s="238">
        <v>85235</v>
      </c>
      <c r="CE58" s="238">
        <v>809267</v>
      </c>
      <c r="CF58" s="238"/>
      <c r="CG58" s="238"/>
      <c r="CH58" s="238">
        <v>101.74625399999999</v>
      </c>
      <c r="CI58" s="238">
        <v>1800.418512</v>
      </c>
      <c r="CJ58" s="242">
        <v>172.5</v>
      </c>
      <c r="CK58" s="243"/>
      <c r="CL58" s="238"/>
      <c r="CM58" s="238"/>
      <c r="CN58" s="238"/>
      <c r="CO58" s="238"/>
      <c r="CP58" s="238"/>
      <c r="CQ58" s="238"/>
      <c r="CR58" s="240">
        <v>5941</v>
      </c>
      <c r="CS58" s="240">
        <v>64157</v>
      </c>
      <c r="CT58" s="240">
        <v>14368</v>
      </c>
      <c r="CU58" s="240">
        <v>124156</v>
      </c>
      <c r="CV58" s="238"/>
      <c r="CW58" s="238"/>
      <c r="CX58" s="238"/>
      <c r="CY58" s="238"/>
      <c r="CZ58" s="240">
        <v>86829.532800000001</v>
      </c>
      <c r="DA58" s="240">
        <v>991258.99179999996</v>
      </c>
      <c r="DB58" s="240">
        <v>58531.946000000004</v>
      </c>
      <c r="DC58" s="240">
        <v>635287.03060000006</v>
      </c>
      <c r="DD58" s="238">
        <v>1894308</v>
      </c>
      <c r="DE58" s="240">
        <v>286751</v>
      </c>
      <c r="DF58" s="240">
        <v>0.25</v>
      </c>
      <c r="DG58" s="240">
        <v>13.22</v>
      </c>
      <c r="DH58" s="240">
        <v>14.76</v>
      </c>
      <c r="DI58" s="238">
        <v>189627.606</v>
      </c>
      <c r="DJ58" s="238">
        <v>66663.289000000004</v>
      </c>
      <c r="DK58" s="238">
        <v>123248.08500000001</v>
      </c>
      <c r="DL58" s="238">
        <v>189416.91899999999</v>
      </c>
      <c r="DM58" s="238">
        <v>10217.188</v>
      </c>
      <c r="DN58" s="238">
        <v>15557.96</v>
      </c>
      <c r="DO58" s="238">
        <v>75.206000000000003</v>
      </c>
      <c r="DP58" s="238">
        <v>160.38300000000001</v>
      </c>
      <c r="DQ58" s="238">
        <v>594966.63600000006</v>
      </c>
      <c r="DR58" s="239">
        <v>21991</v>
      </c>
      <c r="DS58" s="239">
        <v>5321</v>
      </c>
      <c r="DT58" s="239">
        <v>37071</v>
      </c>
      <c r="DU58" s="239">
        <v>82327</v>
      </c>
      <c r="DV58" s="239">
        <v>450</v>
      </c>
      <c r="DW58" s="239">
        <v>2177</v>
      </c>
      <c r="DX58" s="239">
        <v>28741</v>
      </c>
      <c r="DY58" s="238">
        <v>227</v>
      </c>
      <c r="DZ58" s="239">
        <v>178305</v>
      </c>
      <c r="EA58" s="239">
        <v>2070207</v>
      </c>
      <c r="EB58" s="238">
        <v>2013</v>
      </c>
      <c r="EC58" s="238">
        <v>8497</v>
      </c>
      <c r="ED58" s="238">
        <v>812</v>
      </c>
      <c r="EE58" s="238">
        <v>5917</v>
      </c>
      <c r="EF58" s="238">
        <v>1374</v>
      </c>
      <c r="EG58" s="238">
        <v>4586</v>
      </c>
      <c r="EH58" s="238">
        <v>1617</v>
      </c>
      <c r="EI58" s="238">
        <v>32465</v>
      </c>
      <c r="EJ58" s="238">
        <v>3793</v>
      </c>
      <c r="EK58" s="238">
        <v>242</v>
      </c>
      <c r="EL58" s="238">
        <v>201</v>
      </c>
      <c r="EM58" s="238">
        <v>25976</v>
      </c>
      <c r="EN58" s="239">
        <v>218889</v>
      </c>
      <c r="EO58" s="239">
        <v>41283</v>
      </c>
      <c r="EP58" s="239">
        <v>8896</v>
      </c>
      <c r="EQ58" s="239">
        <v>14363</v>
      </c>
      <c r="ER58" s="239">
        <v>11699</v>
      </c>
      <c r="ES58" s="239">
        <v>2996</v>
      </c>
      <c r="ET58" s="239">
        <v>15395</v>
      </c>
      <c r="EU58" s="239">
        <v>56475</v>
      </c>
      <c r="EV58" s="239">
        <v>756583</v>
      </c>
      <c r="EW58" s="239">
        <v>80570</v>
      </c>
      <c r="EX58" s="239">
        <v>12603</v>
      </c>
      <c r="EY58" s="239">
        <v>93914</v>
      </c>
      <c r="EZ58" s="239">
        <v>57467</v>
      </c>
      <c r="FA58" s="239">
        <v>13063</v>
      </c>
      <c r="FB58" s="239">
        <v>65133</v>
      </c>
      <c r="FC58" s="239">
        <v>222134</v>
      </c>
      <c r="FD58" s="238"/>
      <c r="FE58" s="238">
        <v>2</v>
      </c>
      <c r="FF58" s="238">
        <v>1.75</v>
      </c>
      <c r="FG58" s="238">
        <v>6.5</v>
      </c>
      <c r="FH58" s="238">
        <v>4</v>
      </c>
      <c r="FI58" s="238">
        <v>4.4000000000000004</v>
      </c>
      <c r="FJ58" s="238">
        <v>4.2</v>
      </c>
      <c r="FK58" s="238">
        <v>3.95</v>
      </c>
      <c r="FL58" s="238">
        <v>54.3</v>
      </c>
      <c r="FM58" s="238">
        <v>47.9</v>
      </c>
      <c r="FN58" s="238">
        <v>38.1</v>
      </c>
      <c r="FO58" s="238">
        <v>61</v>
      </c>
      <c r="FP58" s="238">
        <v>59.7</v>
      </c>
      <c r="FQ58" s="238">
        <v>56</v>
      </c>
      <c r="FR58" s="238">
        <v>60.3</v>
      </c>
      <c r="FS58" s="238">
        <v>57.6</v>
      </c>
      <c r="FT58" s="238"/>
      <c r="FU58" s="238"/>
      <c r="FV58" s="238"/>
      <c r="FW58" s="238"/>
      <c r="FX58" s="238"/>
      <c r="FY58" s="238"/>
      <c r="FZ58" s="238"/>
      <c r="GA58" s="238">
        <v>311430.02899999998</v>
      </c>
      <c r="GB58" s="238">
        <v>11606.09</v>
      </c>
      <c r="GC58" s="238"/>
      <c r="GD58" s="239">
        <v>4816.5619409999999</v>
      </c>
      <c r="GE58" s="239">
        <v>4563.3395650000002</v>
      </c>
      <c r="GF58" s="239">
        <v>3855.1058330000001</v>
      </c>
      <c r="GG58" s="239">
        <v>13315.237404</v>
      </c>
      <c r="GH58" s="239" t="s">
        <v>473</v>
      </c>
      <c r="GI58" s="239">
        <v>4730.7923769999998</v>
      </c>
      <c r="GJ58" s="239">
        <v>8609.0536929999998</v>
      </c>
      <c r="GK58" s="239" t="s">
        <v>473</v>
      </c>
      <c r="GL58" s="239">
        <v>4922.4747530000004</v>
      </c>
      <c r="GM58" s="239">
        <v>5098.1483959999996</v>
      </c>
      <c r="GN58" s="239">
        <v>5349.1448499999997</v>
      </c>
      <c r="GO58" s="239">
        <v>4266.6527169999999</v>
      </c>
      <c r="GP58" s="239">
        <v>6635.2237940000005</v>
      </c>
      <c r="GQ58" s="239">
        <v>7151.4302639999996</v>
      </c>
      <c r="GR58" s="239">
        <v>12248.30444</v>
      </c>
      <c r="GS58" s="239">
        <v>12238.416158</v>
      </c>
      <c r="GT58" s="239">
        <v>7065.4748229999996</v>
      </c>
      <c r="GU58" s="239">
        <v>7691.0272080000004</v>
      </c>
      <c r="GV58" s="239">
        <v>5409.8816649999999</v>
      </c>
      <c r="GW58" s="239">
        <v>6341.7242759999999</v>
      </c>
      <c r="GX58" s="239">
        <v>7229.5617970000003</v>
      </c>
      <c r="GY58" s="239">
        <v>5657.2588610000003</v>
      </c>
      <c r="GZ58" s="239">
        <v>6173.2336990000003</v>
      </c>
      <c r="HA58" s="239">
        <v>5204.0892130000002</v>
      </c>
      <c r="HB58" s="239">
        <v>8405.2365310000005</v>
      </c>
      <c r="HC58" s="239">
        <v>12373.653503</v>
      </c>
      <c r="HD58" s="239">
        <v>10420.538178000001</v>
      </c>
      <c r="HE58" s="239">
        <v>5514.3077169999997</v>
      </c>
      <c r="HF58" s="239">
        <v>5737.2013370000004</v>
      </c>
      <c r="HG58" s="239">
        <v>14095.965987</v>
      </c>
      <c r="HH58" s="239">
        <v>10737.598513999999</v>
      </c>
      <c r="HI58" s="239">
        <v>4185.1810210000003</v>
      </c>
      <c r="HJ58" s="239">
        <v>6543.6421929999997</v>
      </c>
      <c r="HK58" s="239">
        <v>6348.9711319999997</v>
      </c>
      <c r="HL58" s="239">
        <v>5658.0192660000002</v>
      </c>
      <c r="HM58" s="239">
        <v>3741.0907750000001</v>
      </c>
      <c r="HN58" s="239">
        <v>7712.2448510000004</v>
      </c>
      <c r="HO58" s="239">
        <v>9844.1205879999998</v>
      </c>
      <c r="HP58" s="239">
        <v>17232.893726999999</v>
      </c>
      <c r="HQ58" s="239">
        <v>6948.8032540000004</v>
      </c>
      <c r="HR58" s="239">
        <v>10840.385904999999</v>
      </c>
      <c r="HS58" s="239">
        <v>12754.699945</v>
      </c>
      <c r="HT58" s="239">
        <v>8276.8883669999996</v>
      </c>
      <c r="HU58" s="239">
        <v>5999.5182869999999</v>
      </c>
      <c r="HV58" s="239">
        <v>5332.3363950000003</v>
      </c>
      <c r="HW58" s="239">
        <v>5082.5652689999997</v>
      </c>
      <c r="HX58" s="239">
        <v>6410.8110299999998</v>
      </c>
      <c r="HY58" s="239">
        <v>8927.6445939999994</v>
      </c>
      <c r="HZ58" s="239">
        <v>4761.4995769999996</v>
      </c>
      <c r="IA58" s="239">
        <v>5276.2232000000004</v>
      </c>
      <c r="IB58" s="239">
        <v>4656.0568569999996</v>
      </c>
      <c r="IC58" s="239">
        <v>6497.6105820000002</v>
      </c>
      <c r="ID58" s="239">
        <v>12915.41156</v>
      </c>
      <c r="IE58" s="239">
        <v>6727.8937859999996</v>
      </c>
      <c r="IF58" s="239">
        <v>5783.2385919999997</v>
      </c>
      <c r="IG58" s="239">
        <v>4667.0178850000002</v>
      </c>
      <c r="IH58" s="238">
        <v>114.078742568574</v>
      </c>
      <c r="II58" s="238">
        <v>126.404846517094</v>
      </c>
      <c r="IJ58" s="238">
        <v>116.161773141654</v>
      </c>
      <c r="IK58" s="238">
        <v>132.00195516316899</v>
      </c>
      <c r="IL58" s="238">
        <v>103.08317941590499</v>
      </c>
      <c r="IM58" s="238">
        <v>116.554665649944</v>
      </c>
      <c r="IN58" s="238">
        <v>100.74918457015499</v>
      </c>
      <c r="IO58" s="238">
        <v>102.9277235449</v>
      </c>
      <c r="IP58" s="219"/>
    </row>
    <row r="59" spans="1:250" ht="15.75" customHeight="1">
      <c r="A59" s="237">
        <v>41334</v>
      </c>
      <c r="B59" s="240">
        <v>875</v>
      </c>
      <c r="C59" s="240">
        <v>1100</v>
      </c>
      <c r="D59" s="240">
        <v>830</v>
      </c>
      <c r="E59" s="240">
        <v>1790</v>
      </c>
      <c r="F59" s="240">
        <v>3078</v>
      </c>
      <c r="G59" s="240">
        <v>1767</v>
      </c>
      <c r="H59" s="238">
        <v>244</v>
      </c>
      <c r="I59" s="238" t="s">
        <v>474</v>
      </c>
      <c r="J59" s="239">
        <v>28428</v>
      </c>
      <c r="K59" s="239">
        <v>27903</v>
      </c>
      <c r="L59" s="239">
        <v>1623</v>
      </c>
      <c r="M59" s="239">
        <v>151174</v>
      </c>
      <c r="N59" s="239">
        <v>68730</v>
      </c>
      <c r="O59" s="239">
        <v>3107</v>
      </c>
      <c r="P59" s="239">
        <v>111092</v>
      </c>
      <c r="Q59" s="239">
        <v>24970</v>
      </c>
      <c r="R59" s="239">
        <v>1813</v>
      </c>
      <c r="S59" s="239">
        <v>7410</v>
      </c>
      <c r="T59" s="240">
        <v>106968</v>
      </c>
      <c r="U59" s="240">
        <v>429493</v>
      </c>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v>1132</v>
      </c>
      <c r="CB59" s="238">
        <v>504</v>
      </c>
      <c r="CC59" s="238">
        <v>283</v>
      </c>
      <c r="CD59" s="238">
        <v>97711</v>
      </c>
      <c r="CE59" s="238">
        <v>915326</v>
      </c>
      <c r="CF59" s="238"/>
      <c r="CG59" s="238"/>
      <c r="CH59" s="238">
        <v>115.014515</v>
      </c>
      <c r="CI59" s="238">
        <v>1987.0862549999999</v>
      </c>
      <c r="CJ59" s="242">
        <v>201.05</v>
      </c>
      <c r="CK59" s="243"/>
      <c r="CL59" s="238"/>
      <c r="CM59" s="238"/>
      <c r="CN59" s="238"/>
      <c r="CO59" s="238"/>
      <c r="CP59" s="238"/>
      <c r="CQ59" s="238"/>
      <c r="CR59" s="240">
        <v>7282</v>
      </c>
      <c r="CS59" s="240">
        <v>78094</v>
      </c>
      <c r="CT59" s="240">
        <v>16472</v>
      </c>
      <c r="CU59" s="240">
        <v>143980</v>
      </c>
      <c r="CV59" s="238"/>
      <c r="CW59" s="238"/>
      <c r="CX59" s="238"/>
      <c r="CY59" s="238"/>
      <c r="CZ59" s="240">
        <v>111036.6</v>
      </c>
      <c r="DA59" s="240">
        <v>1152176.7</v>
      </c>
      <c r="DB59" s="240">
        <v>58588.2</v>
      </c>
      <c r="DC59" s="240">
        <v>676357</v>
      </c>
      <c r="DD59" s="238">
        <v>2151801</v>
      </c>
      <c r="DE59" s="240">
        <v>269565</v>
      </c>
      <c r="DF59" s="240">
        <v>0.25113110303578701</v>
      </c>
      <c r="DG59" s="240">
        <v>13.646277887763199</v>
      </c>
      <c r="DH59" s="240">
        <v>14.8284430854102</v>
      </c>
      <c r="DI59" s="238">
        <v>168038.91699999999</v>
      </c>
      <c r="DJ59" s="238">
        <v>55829.928</v>
      </c>
      <c r="DK59" s="238">
        <v>133300.87899999999</v>
      </c>
      <c r="DL59" s="238">
        <v>188014.34599999999</v>
      </c>
      <c r="DM59" s="238">
        <v>10544.721</v>
      </c>
      <c r="DN59" s="238">
        <v>15503.181</v>
      </c>
      <c r="DO59" s="238">
        <v>85.608999999999995</v>
      </c>
      <c r="DP59" s="238">
        <v>488.08800000000002</v>
      </c>
      <c r="DQ59" s="238">
        <v>571805.66899999999</v>
      </c>
      <c r="DR59" s="239">
        <v>27723</v>
      </c>
      <c r="DS59" s="239">
        <v>6440</v>
      </c>
      <c r="DT59" s="239">
        <v>41878</v>
      </c>
      <c r="DU59" s="239">
        <v>74028</v>
      </c>
      <c r="DV59" s="239">
        <v>618</v>
      </c>
      <c r="DW59" s="239">
        <v>3427</v>
      </c>
      <c r="DX59" s="239">
        <v>32207</v>
      </c>
      <c r="DY59" s="238">
        <v>275</v>
      </c>
      <c r="DZ59" s="239">
        <v>186596</v>
      </c>
      <c r="EA59" s="239">
        <v>2406139</v>
      </c>
      <c r="EB59" s="238">
        <v>2262</v>
      </c>
      <c r="EC59" s="238">
        <v>9553</v>
      </c>
      <c r="ED59" s="238">
        <v>946</v>
      </c>
      <c r="EE59" s="238">
        <v>4958</v>
      </c>
      <c r="EF59" s="238">
        <v>1895</v>
      </c>
      <c r="EG59" s="238">
        <v>5250</v>
      </c>
      <c r="EH59" s="238">
        <v>1998</v>
      </c>
      <c r="EI59" s="238">
        <v>32692</v>
      </c>
      <c r="EJ59" s="238">
        <v>3930</v>
      </c>
      <c r="EK59" s="238">
        <v>274</v>
      </c>
      <c r="EL59" s="238">
        <v>239</v>
      </c>
      <c r="EM59" s="238">
        <v>27244</v>
      </c>
      <c r="EN59" s="239">
        <v>173040</v>
      </c>
      <c r="EO59" s="239">
        <v>42038</v>
      </c>
      <c r="EP59" s="239">
        <v>10248</v>
      </c>
      <c r="EQ59" s="239">
        <v>9611</v>
      </c>
      <c r="ER59" s="239">
        <v>9156</v>
      </c>
      <c r="ES59" s="239">
        <v>1036</v>
      </c>
      <c r="ET59" s="239">
        <v>5541</v>
      </c>
      <c r="EU59" s="239">
        <v>29869</v>
      </c>
      <c r="EV59" s="239">
        <v>482415</v>
      </c>
      <c r="EW59" s="239">
        <v>75638</v>
      </c>
      <c r="EX59" s="239">
        <v>13976</v>
      </c>
      <c r="EY59" s="239">
        <v>47405</v>
      </c>
      <c r="EZ59" s="239">
        <v>37803</v>
      </c>
      <c r="FA59" s="239">
        <v>4450</v>
      </c>
      <c r="FB59" s="239">
        <v>22152</v>
      </c>
      <c r="FC59" s="239">
        <v>115471</v>
      </c>
      <c r="FD59" s="238"/>
      <c r="FE59" s="238">
        <v>2</v>
      </c>
      <c r="FF59" s="238">
        <v>1.4</v>
      </c>
      <c r="FG59" s="238">
        <v>4.9000000000000004</v>
      </c>
      <c r="FH59" s="238">
        <v>4.0999999999999996</v>
      </c>
      <c r="FI59" s="238">
        <v>4.3</v>
      </c>
      <c r="FJ59" s="238">
        <v>4</v>
      </c>
      <c r="FK59" s="238">
        <v>3.9</v>
      </c>
      <c r="FL59" s="238">
        <v>35</v>
      </c>
      <c r="FM59" s="238">
        <v>42.3</v>
      </c>
      <c r="FN59" s="238">
        <v>37.1</v>
      </c>
      <c r="FO59" s="238">
        <v>31.6</v>
      </c>
      <c r="FP59" s="238">
        <v>36.4</v>
      </c>
      <c r="FQ59" s="238">
        <v>25.1</v>
      </c>
      <c r="FR59" s="238">
        <v>30.7</v>
      </c>
      <c r="FS59" s="238">
        <v>31.9</v>
      </c>
      <c r="FT59" s="238"/>
      <c r="FU59" s="238"/>
      <c r="FV59" s="238"/>
      <c r="FW59" s="238"/>
      <c r="FX59" s="238"/>
      <c r="FY59" s="238"/>
      <c r="FZ59" s="238"/>
      <c r="GA59" s="238">
        <v>274570.21999999997</v>
      </c>
      <c r="GB59" s="238">
        <v>10232.436400000001</v>
      </c>
      <c r="GC59" s="238"/>
      <c r="GD59" s="239">
        <v>4647.4015120000004</v>
      </c>
      <c r="GE59" s="239">
        <v>4703.5271679999996</v>
      </c>
      <c r="GF59" s="239">
        <v>3814.5381819999998</v>
      </c>
      <c r="GG59" s="239">
        <v>17779.712143000001</v>
      </c>
      <c r="GH59" s="239" t="s">
        <v>473</v>
      </c>
      <c r="GI59" s="239">
        <v>5032.7065149999999</v>
      </c>
      <c r="GJ59" s="239">
        <v>8864.9099129999995</v>
      </c>
      <c r="GK59" s="239" t="s">
        <v>473</v>
      </c>
      <c r="GL59" s="239">
        <v>4833.8160879999996</v>
      </c>
      <c r="GM59" s="239">
        <v>5141.9158859999998</v>
      </c>
      <c r="GN59" s="239">
        <v>5225.6522260000002</v>
      </c>
      <c r="GO59" s="239">
        <v>4357.5910469999999</v>
      </c>
      <c r="GP59" s="239">
        <v>6777.5839550000001</v>
      </c>
      <c r="GQ59" s="239">
        <v>7261.3358230000003</v>
      </c>
      <c r="GR59" s="239">
        <v>11750.333511000001</v>
      </c>
      <c r="GS59" s="239">
        <v>13061.001978</v>
      </c>
      <c r="GT59" s="239">
        <v>7639.8658519999999</v>
      </c>
      <c r="GU59" s="239">
        <v>7876.4952899999998</v>
      </c>
      <c r="GV59" s="239">
        <v>5823.0866539999997</v>
      </c>
      <c r="GW59" s="239">
        <v>6307.7872289999996</v>
      </c>
      <c r="GX59" s="239">
        <v>8118.9715640000004</v>
      </c>
      <c r="GY59" s="239">
        <v>5593.6354170000004</v>
      </c>
      <c r="GZ59" s="239">
        <v>6422.4121169999999</v>
      </c>
      <c r="HA59" s="239">
        <v>5190.5414170000004</v>
      </c>
      <c r="HB59" s="239">
        <v>8923.5735679999998</v>
      </c>
      <c r="HC59" s="239">
        <v>12567.145865</v>
      </c>
      <c r="HD59" s="239">
        <v>9909.4752950000002</v>
      </c>
      <c r="HE59" s="239">
        <v>5770.2545799999998</v>
      </c>
      <c r="HF59" s="239">
        <v>6204.9637499999999</v>
      </c>
      <c r="HG59" s="239">
        <v>11766.456692</v>
      </c>
      <c r="HH59" s="239">
        <v>10500.367243000001</v>
      </c>
      <c r="HI59" s="239">
        <v>4351.3641049999997</v>
      </c>
      <c r="HJ59" s="239">
        <v>6406.8311309999999</v>
      </c>
      <c r="HK59" s="239">
        <v>6332.0976659999997</v>
      </c>
      <c r="HL59" s="239">
        <v>5577.7497949999997</v>
      </c>
      <c r="HM59" s="239">
        <v>3635.3829110000001</v>
      </c>
      <c r="HN59" s="239">
        <v>7829.4463830000004</v>
      </c>
      <c r="HO59" s="239">
        <v>12848.047333</v>
      </c>
      <c r="HP59" s="239">
        <v>16782.407093000002</v>
      </c>
      <c r="HQ59" s="239">
        <v>6923.7223400000003</v>
      </c>
      <c r="HR59" s="239">
        <v>10921.558482</v>
      </c>
      <c r="HS59" s="239">
        <v>16298.249968</v>
      </c>
      <c r="HT59" s="239">
        <v>8586.1763900000005</v>
      </c>
      <c r="HU59" s="239">
        <v>6010.0769659999996</v>
      </c>
      <c r="HV59" s="239">
        <v>5401.7243340000005</v>
      </c>
      <c r="HW59" s="239">
        <v>5308.3618580000002</v>
      </c>
      <c r="HX59" s="239">
        <v>6545.1134330000004</v>
      </c>
      <c r="HY59" s="239">
        <v>8710.7329499999996</v>
      </c>
      <c r="HZ59" s="239">
        <v>4729.7199769999997</v>
      </c>
      <c r="IA59" s="239">
        <v>5270.1422780000003</v>
      </c>
      <c r="IB59" s="239">
        <v>4809.8516159999999</v>
      </c>
      <c r="IC59" s="239">
        <v>6432.0911409999999</v>
      </c>
      <c r="ID59" s="239">
        <v>13279.883151</v>
      </c>
      <c r="IE59" s="239">
        <v>7062.0439299999998</v>
      </c>
      <c r="IF59" s="239">
        <v>5915.7525569999998</v>
      </c>
      <c r="IG59" s="239">
        <v>4717.2079050000002</v>
      </c>
      <c r="IH59" s="238">
        <v>120.572335248076</v>
      </c>
      <c r="II59" s="238">
        <v>122.61032313722799</v>
      </c>
      <c r="IJ59" s="238">
        <v>139.75804534823999</v>
      </c>
      <c r="IK59" s="238">
        <v>138.89318554748201</v>
      </c>
      <c r="IL59" s="238">
        <v>114.46551505508999</v>
      </c>
      <c r="IM59" s="238">
        <v>115.945525581827</v>
      </c>
      <c r="IN59" s="238">
        <v>99.741053537651396</v>
      </c>
      <c r="IO59" s="238">
        <v>97.218760641200006</v>
      </c>
      <c r="IP59" s="219"/>
    </row>
    <row r="60" spans="1:250" ht="15.75" customHeight="1">
      <c r="A60" s="237">
        <v>41365</v>
      </c>
      <c r="B60" s="240">
        <v>910</v>
      </c>
      <c r="C60" s="240">
        <v>1250</v>
      </c>
      <c r="D60" s="240">
        <v>850</v>
      </c>
      <c r="E60" s="240">
        <v>1658</v>
      </c>
      <c r="F60" s="240">
        <v>3094</v>
      </c>
      <c r="G60" s="240">
        <v>1765</v>
      </c>
      <c r="H60" s="238">
        <v>238</v>
      </c>
      <c r="I60" s="238" t="s">
        <v>474</v>
      </c>
      <c r="J60" s="239">
        <v>39721</v>
      </c>
      <c r="K60" s="239">
        <v>8844</v>
      </c>
      <c r="L60" s="239">
        <v>4393</v>
      </c>
      <c r="M60" s="239">
        <v>205977</v>
      </c>
      <c r="N60" s="239">
        <v>20815</v>
      </c>
      <c r="O60" s="239">
        <v>8044</v>
      </c>
      <c r="P60" s="239">
        <v>154275</v>
      </c>
      <c r="Q60" s="239">
        <v>7398</v>
      </c>
      <c r="R60" s="239">
        <v>3621</v>
      </c>
      <c r="S60" s="239">
        <v>7268</v>
      </c>
      <c r="T60" s="240">
        <v>107778</v>
      </c>
      <c r="U60" s="240">
        <v>472719</v>
      </c>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38"/>
      <c r="BY60" s="238"/>
      <c r="BZ60" s="238"/>
      <c r="CA60" s="238">
        <v>1128</v>
      </c>
      <c r="CB60" s="238">
        <v>516</v>
      </c>
      <c r="CC60" s="238">
        <v>291</v>
      </c>
      <c r="CD60" s="238">
        <v>108566</v>
      </c>
      <c r="CE60" s="238">
        <v>946722</v>
      </c>
      <c r="CF60" s="238"/>
      <c r="CG60" s="238"/>
      <c r="CH60" s="238">
        <v>111.330699</v>
      </c>
      <c r="CI60" s="238">
        <v>1912.702646</v>
      </c>
      <c r="CJ60" s="242">
        <v>191.33</v>
      </c>
      <c r="CK60" s="243"/>
      <c r="CL60" s="238"/>
      <c r="CM60" s="238"/>
      <c r="CN60" s="238"/>
      <c r="CO60" s="238"/>
      <c r="CP60" s="238"/>
      <c r="CQ60" s="238"/>
      <c r="CR60" s="240">
        <v>7994</v>
      </c>
      <c r="CS60" s="240">
        <v>82663</v>
      </c>
      <c r="CT60" s="240">
        <v>18248</v>
      </c>
      <c r="CU60" s="240">
        <v>151653</v>
      </c>
      <c r="CV60" s="238"/>
      <c r="CW60" s="238"/>
      <c r="CX60" s="238"/>
      <c r="CY60" s="238"/>
      <c r="CZ60" s="240">
        <v>129136.2677</v>
      </c>
      <c r="DA60" s="240">
        <v>1198291.5732</v>
      </c>
      <c r="DB60" s="240">
        <v>56285.262999999999</v>
      </c>
      <c r="DC60" s="240">
        <v>630034.50840000005</v>
      </c>
      <c r="DD60" s="238">
        <v>2015728</v>
      </c>
      <c r="DE60" s="240">
        <v>281216</v>
      </c>
      <c r="DF60" s="240">
        <v>0.25</v>
      </c>
      <c r="DG60" s="240">
        <v>13.8526183867851</v>
      </c>
      <c r="DH60" s="240">
        <v>15.080848538339101</v>
      </c>
      <c r="DI60" s="238">
        <v>154631.62899999999</v>
      </c>
      <c r="DJ60" s="238">
        <v>55768.084999999999</v>
      </c>
      <c r="DK60" s="238">
        <v>128154.44100000001</v>
      </c>
      <c r="DL60" s="238">
        <v>177766.948</v>
      </c>
      <c r="DM60" s="238">
        <v>11138.710999999999</v>
      </c>
      <c r="DN60" s="238">
        <v>19662.251</v>
      </c>
      <c r="DO60" s="238">
        <v>91.423000000000002</v>
      </c>
      <c r="DP60" s="238">
        <v>150.345</v>
      </c>
      <c r="DQ60" s="238">
        <v>547363.83299999998</v>
      </c>
      <c r="DR60" s="239">
        <v>28499</v>
      </c>
      <c r="DS60" s="239">
        <v>5597</v>
      </c>
      <c r="DT60" s="239">
        <v>40602</v>
      </c>
      <c r="DU60" s="239">
        <v>60314</v>
      </c>
      <c r="DV60" s="239">
        <v>695</v>
      </c>
      <c r="DW60" s="239">
        <v>3538</v>
      </c>
      <c r="DX60" s="239">
        <v>30623</v>
      </c>
      <c r="DY60" s="238">
        <v>250</v>
      </c>
      <c r="DZ60" s="239">
        <v>170118</v>
      </c>
      <c r="EA60" s="239">
        <v>2384250</v>
      </c>
      <c r="EB60" s="238">
        <v>2511</v>
      </c>
      <c r="EC60" s="238">
        <v>9691</v>
      </c>
      <c r="ED60" s="238">
        <v>925</v>
      </c>
      <c r="EE60" s="238">
        <v>3473</v>
      </c>
      <c r="EF60" s="238">
        <v>1921</v>
      </c>
      <c r="EG60" s="238">
        <v>5154</v>
      </c>
      <c r="EH60" s="238">
        <v>2057</v>
      </c>
      <c r="EI60" s="238">
        <v>36611</v>
      </c>
      <c r="EJ60" s="238">
        <v>3745</v>
      </c>
      <c r="EK60" s="238">
        <v>259</v>
      </c>
      <c r="EL60" s="238">
        <v>255</v>
      </c>
      <c r="EM60" s="238">
        <v>25947</v>
      </c>
      <c r="EN60" s="239">
        <v>137985</v>
      </c>
      <c r="EO60" s="239">
        <v>37696</v>
      </c>
      <c r="EP60" s="239">
        <v>9511</v>
      </c>
      <c r="EQ60" s="239">
        <v>6053</v>
      </c>
      <c r="ER60" s="239">
        <v>5329</v>
      </c>
      <c r="ES60" s="239">
        <v>930</v>
      </c>
      <c r="ET60" s="239">
        <v>3643</v>
      </c>
      <c r="EU60" s="239">
        <v>18350</v>
      </c>
      <c r="EV60" s="239">
        <v>298155</v>
      </c>
      <c r="EW60" s="239">
        <v>66408</v>
      </c>
      <c r="EX60" s="239">
        <v>12935</v>
      </c>
      <c r="EY60" s="239">
        <v>25218</v>
      </c>
      <c r="EZ60" s="239">
        <v>14768</v>
      </c>
      <c r="FA60" s="239">
        <v>1843</v>
      </c>
      <c r="FB60" s="239">
        <v>10542</v>
      </c>
      <c r="FC60" s="239">
        <v>65699</v>
      </c>
      <c r="FD60" s="238"/>
      <c r="FE60" s="238">
        <v>1.9</v>
      </c>
      <c r="FF60" s="238">
        <v>1.4</v>
      </c>
      <c r="FG60" s="238">
        <v>4.2</v>
      </c>
      <c r="FH60" s="238">
        <v>2.8</v>
      </c>
      <c r="FI60" s="238">
        <v>2</v>
      </c>
      <c r="FJ60" s="238">
        <v>2.9</v>
      </c>
      <c r="FK60" s="238">
        <v>3.65</v>
      </c>
      <c r="FL60" s="238">
        <v>21.1</v>
      </c>
      <c r="FM60" s="238">
        <v>38.700000000000003</v>
      </c>
      <c r="FN60" s="238">
        <v>37</v>
      </c>
      <c r="FO60" s="238">
        <v>17.899999999999999</v>
      </c>
      <c r="FP60" s="238">
        <v>18.2</v>
      </c>
      <c r="FQ60" s="238">
        <v>11.6</v>
      </c>
      <c r="FR60" s="238">
        <v>22.8</v>
      </c>
      <c r="FS60" s="238">
        <v>23.6</v>
      </c>
      <c r="FT60" s="238"/>
      <c r="FU60" s="238"/>
      <c r="FV60" s="238"/>
      <c r="FW60" s="238"/>
      <c r="FX60" s="238"/>
      <c r="FY60" s="238"/>
      <c r="FZ60" s="238"/>
      <c r="GA60" s="238">
        <v>287241.92035999999</v>
      </c>
      <c r="GB60" s="238">
        <v>10704.671259999999</v>
      </c>
      <c r="GC60" s="238"/>
      <c r="GD60" s="239">
        <v>4742.4585699999998</v>
      </c>
      <c r="GE60" s="239">
        <v>4648.7517390000003</v>
      </c>
      <c r="GF60" s="239">
        <v>3880.5836359999998</v>
      </c>
      <c r="GG60" s="239">
        <v>13939.013911</v>
      </c>
      <c r="GH60" s="239" t="s">
        <v>473</v>
      </c>
      <c r="GI60" s="239">
        <v>5121.1029609999996</v>
      </c>
      <c r="GJ60" s="239">
        <v>9701.589371</v>
      </c>
      <c r="GK60" s="239" t="s">
        <v>473</v>
      </c>
      <c r="GL60" s="239">
        <v>4966.1304399999999</v>
      </c>
      <c r="GM60" s="239">
        <v>5274.9447170000003</v>
      </c>
      <c r="GN60" s="239">
        <v>5902.3852589999997</v>
      </c>
      <c r="GO60" s="239">
        <v>4608.2044409999999</v>
      </c>
      <c r="GP60" s="239">
        <v>7979.3853360000003</v>
      </c>
      <c r="GQ60" s="239">
        <v>7736.0679829999999</v>
      </c>
      <c r="GR60" s="239">
        <v>12741.893346000001</v>
      </c>
      <c r="GS60" s="239">
        <v>13826.270275999999</v>
      </c>
      <c r="GT60" s="239">
        <v>8183.9507059999996</v>
      </c>
      <c r="GU60" s="239">
        <v>9261.5774920000003</v>
      </c>
      <c r="GV60" s="239">
        <v>6045.1143599999996</v>
      </c>
      <c r="GW60" s="239">
        <v>6376.1943719999999</v>
      </c>
      <c r="GX60" s="239">
        <v>7807.8722859999998</v>
      </c>
      <c r="GY60" s="239">
        <v>5654.7828989999998</v>
      </c>
      <c r="GZ60" s="239">
        <v>6547.278883</v>
      </c>
      <c r="HA60" s="239">
        <v>5418.6335939999999</v>
      </c>
      <c r="HB60" s="239">
        <v>8587.5145329999996</v>
      </c>
      <c r="HC60" s="239">
        <v>12670.761893999999</v>
      </c>
      <c r="HD60" s="239">
        <v>10015.031515999999</v>
      </c>
      <c r="HE60" s="239">
        <v>5996.9479950000004</v>
      </c>
      <c r="HF60" s="239">
        <v>6683.8389239999997</v>
      </c>
      <c r="HG60" s="239">
        <v>13023.79315</v>
      </c>
      <c r="HH60" s="239">
        <v>12488.741217000001</v>
      </c>
      <c r="HI60" s="239">
        <v>4606.6447820000003</v>
      </c>
      <c r="HJ60" s="239">
        <v>6513.9154189999999</v>
      </c>
      <c r="HK60" s="239">
        <v>6389.7494260000003</v>
      </c>
      <c r="HL60" s="239">
        <v>5683.2745869999999</v>
      </c>
      <c r="HM60" s="239">
        <v>3677.7130390000002</v>
      </c>
      <c r="HN60" s="239">
        <v>7899.1773869999997</v>
      </c>
      <c r="HO60" s="239">
        <v>7965.8950000000004</v>
      </c>
      <c r="HP60" s="239">
        <v>17941.798570999999</v>
      </c>
      <c r="HQ60" s="239">
        <v>7069.3004099999998</v>
      </c>
      <c r="HR60" s="239">
        <v>11279.26051</v>
      </c>
      <c r="HS60" s="239">
        <v>11910.692217</v>
      </c>
      <c r="HT60" s="239">
        <v>9034.5905280000006</v>
      </c>
      <c r="HU60" s="239">
        <v>5912.2184239999997</v>
      </c>
      <c r="HV60" s="239">
        <v>5350.9196730000003</v>
      </c>
      <c r="HW60" s="239">
        <v>5515.1019779999997</v>
      </c>
      <c r="HX60" s="239">
        <v>6597.5516879999996</v>
      </c>
      <c r="HY60" s="239">
        <v>8528.5792880000008</v>
      </c>
      <c r="HZ60" s="239">
        <v>4876.1208100000003</v>
      </c>
      <c r="IA60" s="239">
        <v>5123.6886869999998</v>
      </c>
      <c r="IB60" s="239">
        <v>4880.2877509999998</v>
      </c>
      <c r="IC60" s="239">
        <v>6601.9447769999997</v>
      </c>
      <c r="ID60" s="239">
        <v>13550.515713000001</v>
      </c>
      <c r="IE60" s="239">
        <v>7010.8608089999998</v>
      </c>
      <c r="IF60" s="239">
        <v>5867.3441570000005</v>
      </c>
      <c r="IG60" s="239">
        <v>4719.9658929999996</v>
      </c>
      <c r="IH60" s="238">
        <v>124.382245837338</v>
      </c>
      <c r="II60" s="238">
        <v>126.80037131042801</v>
      </c>
      <c r="IJ60" s="238">
        <v>139.73546920885701</v>
      </c>
      <c r="IK60" s="238">
        <v>138.08808301514799</v>
      </c>
      <c r="IL60" s="238">
        <v>116.06384208287599</v>
      </c>
      <c r="IM60" s="238">
        <v>120.149018064022</v>
      </c>
      <c r="IN60" s="238">
        <v>99.582600766667497</v>
      </c>
      <c r="IO60" s="238">
        <v>108.40548903600001</v>
      </c>
      <c r="IP60" s="219"/>
    </row>
    <row r="61" spans="1:250" ht="15.75" customHeight="1">
      <c r="A61" s="237">
        <v>41395</v>
      </c>
      <c r="B61" s="240">
        <v>1060</v>
      </c>
      <c r="C61" s="240">
        <v>1870</v>
      </c>
      <c r="D61" s="240">
        <v>870</v>
      </c>
      <c r="E61" s="240">
        <v>1737</v>
      </c>
      <c r="F61" s="240">
        <v>3139</v>
      </c>
      <c r="G61" s="240">
        <v>1650</v>
      </c>
      <c r="H61" s="238">
        <v>260</v>
      </c>
      <c r="I61" s="238" t="s">
        <v>474</v>
      </c>
      <c r="J61" s="239">
        <v>34377</v>
      </c>
      <c r="K61" s="239">
        <v>2296</v>
      </c>
      <c r="L61" s="239">
        <v>2546</v>
      </c>
      <c r="M61" s="239">
        <v>184633</v>
      </c>
      <c r="N61" s="239">
        <v>6265</v>
      </c>
      <c r="O61" s="239">
        <v>4243</v>
      </c>
      <c r="P61" s="239">
        <v>135294</v>
      </c>
      <c r="Q61" s="239">
        <v>4114</v>
      </c>
      <c r="R61" s="239">
        <v>1910</v>
      </c>
      <c r="S61" s="239">
        <v>8817</v>
      </c>
      <c r="T61" s="240">
        <v>109384</v>
      </c>
      <c r="U61" s="240">
        <v>496088</v>
      </c>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c r="BZ61" s="238"/>
      <c r="CA61" s="238">
        <v>935</v>
      </c>
      <c r="CB61" s="238">
        <v>400</v>
      </c>
      <c r="CC61" s="238">
        <v>200</v>
      </c>
      <c r="CD61" s="238">
        <v>114344</v>
      </c>
      <c r="CE61" s="238">
        <v>998196</v>
      </c>
      <c r="CF61" s="238"/>
      <c r="CG61" s="238"/>
      <c r="CH61" s="238">
        <v>133.17530199999999</v>
      </c>
      <c r="CI61" s="238">
        <v>2312.0831779999999</v>
      </c>
      <c r="CJ61" s="242">
        <v>213.61</v>
      </c>
      <c r="CK61" s="243"/>
      <c r="CL61" s="238"/>
      <c r="CM61" s="238"/>
      <c r="CN61" s="238"/>
      <c r="CO61" s="238"/>
      <c r="CP61" s="238"/>
      <c r="CQ61" s="238"/>
      <c r="CR61" s="240">
        <v>8638</v>
      </c>
      <c r="CS61" s="240">
        <v>92886</v>
      </c>
      <c r="CT61" s="240">
        <v>19170</v>
      </c>
      <c r="CU61" s="240">
        <v>166352</v>
      </c>
      <c r="CV61" s="238"/>
      <c r="CW61" s="238"/>
      <c r="CX61" s="238"/>
      <c r="CY61" s="238"/>
      <c r="CZ61" s="240">
        <v>120008</v>
      </c>
      <c r="DA61" s="240">
        <v>1207692.7409000001</v>
      </c>
      <c r="DB61" s="240">
        <v>56984.8433</v>
      </c>
      <c r="DC61" s="240">
        <v>664131.49029999995</v>
      </c>
      <c r="DD61" s="238">
        <v>2061294</v>
      </c>
      <c r="DE61" s="240">
        <v>337221</v>
      </c>
      <c r="DF61" s="240">
        <v>0.25063542380631498</v>
      </c>
      <c r="DG61" s="240">
        <v>14.675966214027101</v>
      </c>
      <c r="DH61" s="240">
        <v>15.7322096484626</v>
      </c>
      <c r="DI61" s="238">
        <v>149087.826</v>
      </c>
      <c r="DJ61" s="238">
        <v>49454.432000000001</v>
      </c>
      <c r="DK61" s="238">
        <v>141435.261</v>
      </c>
      <c r="DL61" s="238">
        <v>195700.386</v>
      </c>
      <c r="DM61" s="238">
        <v>12363.151</v>
      </c>
      <c r="DN61" s="238">
        <v>18503.388999999999</v>
      </c>
      <c r="DO61" s="238">
        <v>67.25</v>
      </c>
      <c r="DP61" s="238">
        <v>445.30200000000002</v>
      </c>
      <c r="DQ61" s="238">
        <v>567056.99699999997</v>
      </c>
      <c r="DR61" s="239">
        <v>71077</v>
      </c>
      <c r="DS61" s="239">
        <v>9713</v>
      </c>
      <c r="DT61" s="239">
        <v>45799</v>
      </c>
      <c r="DU61" s="239">
        <v>33925</v>
      </c>
      <c r="DV61" s="239">
        <v>1218</v>
      </c>
      <c r="DW61" s="239">
        <v>8939</v>
      </c>
      <c r="DX61" s="239">
        <v>32662</v>
      </c>
      <c r="DY61" s="238">
        <v>296</v>
      </c>
      <c r="DZ61" s="239">
        <v>203629</v>
      </c>
      <c r="EA61" s="239">
        <v>2889496</v>
      </c>
      <c r="EB61" s="238">
        <v>2487</v>
      </c>
      <c r="EC61" s="238">
        <v>9774</v>
      </c>
      <c r="ED61" s="238">
        <v>1146</v>
      </c>
      <c r="EE61" s="238">
        <v>3983</v>
      </c>
      <c r="EF61" s="238">
        <v>1311</v>
      </c>
      <c r="EG61" s="238">
        <v>4518</v>
      </c>
      <c r="EH61" s="238">
        <v>1794</v>
      </c>
      <c r="EI61" s="238">
        <v>33922</v>
      </c>
      <c r="EJ61" s="238">
        <v>3775</v>
      </c>
      <c r="EK61" s="238">
        <v>263</v>
      </c>
      <c r="EL61" s="238">
        <v>270</v>
      </c>
      <c r="EM61" s="238">
        <v>25736</v>
      </c>
      <c r="EN61" s="239">
        <v>122626</v>
      </c>
      <c r="EO61" s="239">
        <v>39102</v>
      </c>
      <c r="EP61" s="239">
        <v>8698</v>
      </c>
      <c r="EQ61" s="239">
        <v>2354</v>
      </c>
      <c r="ER61" s="239">
        <v>4478</v>
      </c>
      <c r="ES61" s="239">
        <v>281</v>
      </c>
      <c r="ET61" s="239">
        <v>2145</v>
      </c>
      <c r="EU61" s="239">
        <v>18095</v>
      </c>
      <c r="EV61" s="239">
        <v>246047</v>
      </c>
      <c r="EW61" s="239">
        <v>67460</v>
      </c>
      <c r="EX61" s="239">
        <v>12210</v>
      </c>
      <c r="EY61" s="239">
        <v>9573</v>
      </c>
      <c r="EZ61" s="239">
        <v>10938</v>
      </c>
      <c r="FA61" s="239">
        <v>416</v>
      </c>
      <c r="FB61" s="239">
        <v>4705</v>
      </c>
      <c r="FC61" s="239">
        <v>56338</v>
      </c>
      <c r="FD61" s="238"/>
      <c r="FE61" s="238">
        <v>1.85</v>
      </c>
      <c r="FF61" s="238">
        <v>1.4</v>
      </c>
      <c r="FG61" s="238">
        <v>4.0999999999999996</v>
      </c>
      <c r="FH61" s="238">
        <v>2.4</v>
      </c>
      <c r="FI61" s="238">
        <v>1.5</v>
      </c>
      <c r="FJ61" s="238">
        <v>2.2000000000000002</v>
      </c>
      <c r="FK61" s="238">
        <v>3.1</v>
      </c>
      <c r="FL61" s="238">
        <v>23.7</v>
      </c>
      <c r="FM61" s="238">
        <v>37.9</v>
      </c>
      <c r="FN61" s="238">
        <v>33.4</v>
      </c>
      <c r="FO61" s="238">
        <v>8.8000000000000007</v>
      </c>
      <c r="FP61" s="238">
        <v>14.6</v>
      </c>
      <c r="FQ61" s="238">
        <v>3.2</v>
      </c>
      <c r="FR61" s="238">
        <v>12.9</v>
      </c>
      <c r="FS61" s="238">
        <v>21.4</v>
      </c>
      <c r="FT61" s="238"/>
      <c r="FU61" s="238"/>
      <c r="FV61" s="238"/>
      <c r="FW61" s="238"/>
      <c r="FX61" s="238"/>
      <c r="FY61" s="238"/>
      <c r="FZ61" s="238"/>
      <c r="GA61" s="238">
        <v>340562.84921000001</v>
      </c>
      <c r="GB61" s="244">
        <v>12691.78587</v>
      </c>
      <c r="GC61" s="238"/>
      <c r="GD61" s="245">
        <v>4830.1446580000002</v>
      </c>
      <c r="GE61" s="239">
        <v>4613.5800820000004</v>
      </c>
      <c r="GF61" s="239">
        <v>4030.7454550000002</v>
      </c>
      <c r="GG61" s="239">
        <v>14974.738563999999</v>
      </c>
      <c r="GH61" s="239" t="s">
        <v>473</v>
      </c>
      <c r="GI61" s="239">
        <v>5352.2919849999998</v>
      </c>
      <c r="GJ61" s="239">
        <v>9188.7533010000006</v>
      </c>
      <c r="GK61" s="239" t="s">
        <v>473</v>
      </c>
      <c r="GL61" s="239">
        <v>5283.6712479999997</v>
      </c>
      <c r="GM61" s="239">
        <v>5699.224397</v>
      </c>
      <c r="GN61" s="239">
        <v>6307.2580180000004</v>
      </c>
      <c r="GO61" s="239">
        <v>5131.1863810000004</v>
      </c>
      <c r="GP61" s="239">
        <v>7557.1892550000002</v>
      </c>
      <c r="GQ61" s="239">
        <v>8334.3949439999997</v>
      </c>
      <c r="GR61" s="239">
        <v>14052.546678999999</v>
      </c>
      <c r="GS61" s="239">
        <v>13665.013207</v>
      </c>
      <c r="GT61" s="239">
        <v>7619.861637</v>
      </c>
      <c r="GU61" s="239">
        <v>8565.1343440000001</v>
      </c>
      <c r="GV61" s="239">
        <v>7470.0513549999996</v>
      </c>
      <c r="GW61" s="239">
        <v>7591.5452990000003</v>
      </c>
      <c r="GX61" s="239">
        <v>9202.1253290000004</v>
      </c>
      <c r="GY61" s="239">
        <v>6482.8493330000001</v>
      </c>
      <c r="GZ61" s="239">
        <v>7949.8884280000002</v>
      </c>
      <c r="HA61" s="239">
        <v>6316.7928119999997</v>
      </c>
      <c r="HB61" s="239">
        <v>9248.7779759999994</v>
      </c>
      <c r="HC61" s="239">
        <v>13627.917498000001</v>
      </c>
      <c r="HD61" s="239">
        <v>11427.683526000001</v>
      </c>
      <c r="HE61" s="239">
        <v>6678.0894719999997</v>
      </c>
      <c r="HF61" s="239">
        <v>6514.6353010000003</v>
      </c>
      <c r="HG61" s="239">
        <v>13582.325186</v>
      </c>
      <c r="HH61" s="239">
        <v>11113.526725</v>
      </c>
      <c r="HI61" s="239">
        <v>4673.0220360000003</v>
      </c>
      <c r="HJ61" s="239">
        <v>7508.25191</v>
      </c>
      <c r="HK61" s="239">
        <v>6969.6726589999998</v>
      </c>
      <c r="HL61" s="239">
        <v>6224.4911339999999</v>
      </c>
      <c r="HM61" s="239">
        <v>3801.5843519999999</v>
      </c>
      <c r="HN61" s="239">
        <v>7915.6907190000002</v>
      </c>
      <c r="HO61" s="239">
        <v>11788.309230999999</v>
      </c>
      <c r="HP61" s="239">
        <v>18594.997211999998</v>
      </c>
      <c r="HQ61" s="239">
        <v>7556.0289089999997</v>
      </c>
      <c r="HR61" s="239">
        <v>10423.456652999999</v>
      </c>
      <c r="HS61" s="239">
        <v>15594.734496999999</v>
      </c>
      <c r="HT61" s="239">
        <v>8872.6923910000005</v>
      </c>
      <c r="HU61" s="239">
        <v>6579.841383</v>
      </c>
      <c r="HV61" s="239">
        <v>6144.2342719999997</v>
      </c>
      <c r="HW61" s="239">
        <v>6056.3563320000003</v>
      </c>
      <c r="HX61" s="239">
        <v>7158.9190580000004</v>
      </c>
      <c r="HY61" s="239">
        <v>8986.5483989999993</v>
      </c>
      <c r="HZ61" s="239">
        <v>5145.4970510000003</v>
      </c>
      <c r="IA61" s="239">
        <v>5655.309244</v>
      </c>
      <c r="IB61" s="239">
        <v>4933.7701619999998</v>
      </c>
      <c r="IC61" s="239">
        <v>6503.7727130000003</v>
      </c>
      <c r="ID61" s="239">
        <v>13075.549444</v>
      </c>
      <c r="IE61" s="239">
        <v>6908.4186330000002</v>
      </c>
      <c r="IF61" s="239">
        <v>5906.0403299999998</v>
      </c>
      <c r="IG61" s="239">
        <v>5161.3434719999996</v>
      </c>
      <c r="IH61" s="238">
        <v>124.710812497201</v>
      </c>
      <c r="II61" s="238">
        <v>125.311240178616</v>
      </c>
      <c r="IJ61" s="238">
        <v>136.19741469024399</v>
      </c>
      <c r="IK61" s="238">
        <v>133.857981496805</v>
      </c>
      <c r="IL61" s="238">
        <v>121.055953338479</v>
      </c>
      <c r="IM61" s="238">
        <v>121.03498161704699</v>
      </c>
      <c r="IN61" s="238">
        <v>104.250953361775</v>
      </c>
      <c r="IO61" s="238">
        <v>106.08395028050001</v>
      </c>
      <c r="IP61" s="219"/>
    </row>
    <row r="62" spans="1:250" ht="15.75" customHeight="1">
      <c r="A62" s="237">
        <v>41426</v>
      </c>
      <c r="B62" s="240">
        <v>930</v>
      </c>
      <c r="C62" s="240">
        <v>2400</v>
      </c>
      <c r="D62" s="240">
        <v>790</v>
      </c>
      <c r="E62" s="240">
        <v>1722</v>
      </c>
      <c r="F62" s="240">
        <v>3171</v>
      </c>
      <c r="G62" s="240">
        <v>1630</v>
      </c>
      <c r="H62" s="238">
        <v>264</v>
      </c>
      <c r="I62" s="238" t="s">
        <v>474</v>
      </c>
      <c r="J62" s="239">
        <v>37392</v>
      </c>
      <c r="K62" s="239">
        <v>15222</v>
      </c>
      <c r="L62" s="239">
        <v>7498</v>
      </c>
      <c r="M62" s="239">
        <v>199504</v>
      </c>
      <c r="N62" s="239">
        <v>38787</v>
      </c>
      <c r="O62" s="239">
        <v>17008</v>
      </c>
      <c r="P62" s="239">
        <v>149786</v>
      </c>
      <c r="Q62" s="239">
        <v>15561</v>
      </c>
      <c r="R62" s="239">
        <v>7655</v>
      </c>
      <c r="S62" s="239">
        <v>6408</v>
      </c>
      <c r="T62" s="240">
        <v>101955</v>
      </c>
      <c r="U62" s="240">
        <v>459926</v>
      </c>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v>975</v>
      </c>
      <c r="CB62" s="238">
        <v>421</v>
      </c>
      <c r="CC62" s="238">
        <v>210</v>
      </c>
      <c r="CD62" s="238">
        <v>100792</v>
      </c>
      <c r="CE62" s="238">
        <v>913744</v>
      </c>
      <c r="CF62" s="238"/>
      <c r="CG62" s="238"/>
      <c r="CH62" s="238">
        <v>147.46924799999999</v>
      </c>
      <c r="CI62" s="238">
        <v>2501.2520420000001</v>
      </c>
      <c r="CJ62" s="242">
        <v>229.67</v>
      </c>
      <c r="CK62" s="243"/>
      <c r="CL62" s="238"/>
      <c r="CM62" s="238"/>
      <c r="CN62" s="238"/>
      <c r="CO62" s="238"/>
      <c r="CP62" s="238"/>
      <c r="CQ62" s="238"/>
      <c r="CR62" s="240">
        <v>7318</v>
      </c>
      <c r="CS62" s="240">
        <v>75159</v>
      </c>
      <c r="CT62" s="240">
        <v>15611</v>
      </c>
      <c r="CU62" s="240">
        <v>137838</v>
      </c>
      <c r="CV62" s="238"/>
      <c r="CW62" s="238"/>
      <c r="CX62" s="238"/>
      <c r="CY62" s="238"/>
      <c r="CZ62" s="240">
        <v>107562.5882</v>
      </c>
      <c r="DA62" s="240">
        <v>1100740.1503000001</v>
      </c>
      <c r="DB62" s="240">
        <v>54749.307099999998</v>
      </c>
      <c r="DC62" s="240">
        <v>635261.23679999996</v>
      </c>
      <c r="DD62" s="238">
        <v>2038374</v>
      </c>
      <c r="DE62" s="240">
        <v>510675</v>
      </c>
      <c r="DF62" s="240">
        <v>0.26</v>
      </c>
      <c r="DG62" s="240">
        <v>15.1557175157805</v>
      </c>
      <c r="DH62" s="240">
        <v>16.580162933386699</v>
      </c>
      <c r="DI62" s="238">
        <v>156795.38699999999</v>
      </c>
      <c r="DJ62" s="238">
        <v>51970.976999999999</v>
      </c>
      <c r="DK62" s="238">
        <v>130856.558</v>
      </c>
      <c r="DL62" s="238">
        <v>199344.75399999999</v>
      </c>
      <c r="DM62" s="238">
        <v>12521.846</v>
      </c>
      <c r="DN62" s="238">
        <v>19883.314999999999</v>
      </c>
      <c r="DO62" s="238">
        <v>70.052000000000007</v>
      </c>
      <c r="DP62" s="238">
        <v>165.505</v>
      </c>
      <c r="DQ62" s="238">
        <v>571608.39399999997</v>
      </c>
      <c r="DR62" s="239">
        <v>105199</v>
      </c>
      <c r="DS62" s="239">
        <v>12352</v>
      </c>
      <c r="DT62" s="239">
        <v>35419</v>
      </c>
      <c r="DU62" s="239">
        <v>41590</v>
      </c>
      <c r="DV62" s="239">
        <v>1509</v>
      </c>
      <c r="DW62" s="239">
        <v>12423</v>
      </c>
      <c r="DX62" s="239">
        <v>31439</v>
      </c>
      <c r="DY62" s="238">
        <v>275</v>
      </c>
      <c r="DZ62" s="239">
        <v>240206</v>
      </c>
      <c r="EA62" s="239">
        <v>3054848</v>
      </c>
      <c r="EB62" s="238">
        <v>1790</v>
      </c>
      <c r="EC62" s="238">
        <v>8039</v>
      </c>
      <c r="ED62" s="238">
        <v>928</v>
      </c>
      <c r="EE62" s="238">
        <v>2019</v>
      </c>
      <c r="EF62" s="238">
        <v>929</v>
      </c>
      <c r="EG62" s="238">
        <v>2348</v>
      </c>
      <c r="EH62" s="238">
        <v>903</v>
      </c>
      <c r="EI62" s="238">
        <v>31522</v>
      </c>
      <c r="EJ62" s="238">
        <v>3627</v>
      </c>
      <c r="EK62" s="238">
        <v>246</v>
      </c>
      <c r="EL62" s="238">
        <v>245</v>
      </c>
      <c r="EM62" s="238">
        <v>32461</v>
      </c>
      <c r="EN62" s="239">
        <v>109254</v>
      </c>
      <c r="EO62" s="239">
        <v>38179</v>
      </c>
      <c r="EP62" s="239">
        <v>8393</v>
      </c>
      <c r="EQ62" s="239">
        <v>2503</v>
      </c>
      <c r="ER62" s="239">
        <v>4595</v>
      </c>
      <c r="ES62" s="239">
        <v>397</v>
      </c>
      <c r="ET62" s="239">
        <v>2040</v>
      </c>
      <c r="EU62" s="239">
        <v>19200</v>
      </c>
      <c r="EV62" s="239">
        <v>249598</v>
      </c>
      <c r="EW62" s="239">
        <v>68340</v>
      </c>
      <c r="EX62" s="239">
        <v>12375</v>
      </c>
      <c r="EY62" s="239">
        <v>9064</v>
      </c>
      <c r="EZ62" s="239">
        <v>12771</v>
      </c>
      <c r="FA62" s="239">
        <v>993</v>
      </c>
      <c r="FB62" s="239">
        <v>5613</v>
      </c>
      <c r="FC62" s="239">
        <v>59961</v>
      </c>
      <c r="FD62" s="238"/>
      <c r="FE62" s="238">
        <v>2</v>
      </c>
      <c r="FF62" s="238">
        <v>1.5</v>
      </c>
      <c r="FG62" s="238">
        <v>3.6</v>
      </c>
      <c r="FH62" s="238">
        <v>2.8</v>
      </c>
      <c r="FI62" s="238">
        <v>2.5</v>
      </c>
      <c r="FJ62" s="238">
        <v>2.8</v>
      </c>
      <c r="FK62" s="238">
        <v>2.95</v>
      </c>
      <c r="FL62" s="238">
        <v>24.8</v>
      </c>
      <c r="FM62" s="238">
        <v>40.200000000000003</v>
      </c>
      <c r="FN62" s="238">
        <v>34.1</v>
      </c>
      <c r="FO62" s="238">
        <v>9.6999999999999993</v>
      </c>
      <c r="FP62" s="238">
        <v>15.9</v>
      </c>
      <c r="FQ62" s="238">
        <v>5.9</v>
      </c>
      <c r="FR62" s="238">
        <v>15.4</v>
      </c>
      <c r="FS62" s="238">
        <v>24.9</v>
      </c>
      <c r="FT62" s="238"/>
      <c r="FU62" s="238"/>
      <c r="FV62" s="238"/>
      <c r="FW62" s="238"/>
      <c r="FX62" s="238"/>
      <c r="FY62" s="238"/>
      <c r="FZ62" s="238"/>
      <c r="GA62" s="238">
        <v>346365.25699999998</v>
      </c>
      <c r="GB62" s="244">
        <v>12908.028</v>
      </c>
      <c r="GC62" s="238"/>
      <c r="GD62" s="245">
        <v>7047.9763800000001</v>
      </c>
      <c r="GE62" s="239">
        <v>7341.0494779999999</v>
      </c>
      <c r="GF62" s="239">
        <v>5597.2033330000004</v>
      </c>
      <c r="GG62" s="239">
        <v>20971.662888999999</v>
      </c>
      <c r="GH62" s="239" t="s">
        <v>473</v>
      </c>
      <c r="GI62" s="239">
        <v>8338.3242859999991</v>
      </c>
      <c r="GJ62" s="239">
        <v>13759.653163000001</v>
      </c>
      <c r="GK62" s="239" t="s">
        <v>473</v>
      </c>
      <c r="GL62" s="239">
        <v>7767.597487</v>
      </c>
      <c r="GM62" s="239">
        <v>7921.7384460000003</v>
      </c>
      <c r="GN62" s="239">
        <v>8687.7138730000006</v>
      </c>
      <c r="GO62" s="239">
        <v>6806.222111</v>
      </c>
      <c r="GP62" s="239">
        <v>11250.781983000001</v>
      </c>
      <c r="GQ62" s="239">
        <v>11704.300724000001</v>
      </c>
      <c r="GR62" s="239">
        <v>19764.435614999999</v>
      </c>
      <c r="GS62" s="239">
        <v>20729.18835</v>
      </c>
      <c r="GT62" s="239">
        <v>11282.56776</v>
      </c>
      <c r="GU62" s="239">
        <v>12531.240234999999</v>
      </c>
      <c r="GV62" s="239">
        <v>9591.6623240000008</v>
      </c>
      <c r="GW62" s="239">
        <v>9958.7146470000007</v>
      </c>
      <c r="GX62" s="239">
        <v>12409.497394</v>
      </c>
      <c r="GY62" s="239">
        <v>9383.9481890000006</v>
      </c>
      <c r="GZ62" s="239">
        <v>10690.281575000001</v>
      </c>
      <c r="HA62" s="239">
        <v>8662.7739369999999</v>
      </c>
      <c r="HB62" s="239">
        <v>13226.212554</v>
      </c>
      <c r="HC62" s="239">
        <v>18043.186615999999</v>
      </c>
      <c r="HD62" s="239">
        <v>16475.249446999998</v>
      </c>
      <c r="HE62" s="239">
        <v>9110.6741249999995</v>
      </c>
      <c r="HF62" s="239">
        <v>9450.4907829999993</v>
      </c>
      <c r="HG62" s="239">
        <v>19587.44701</v>
      </c>
      <c r="HH62" s="239">
        <v>17114.019198999998</v>
      </c>
      <c r="HI62" s="239">
        <v>6722.1278169999996</v>
      </c>
      <c r="HJ62" s="239">
        <v>10466.927726</v>
      </c>
      <c r="HK62" s="239">
        <v>10019.659452</v>
      </c>
      <c r="HL62" s="239">
        <v>9149.5525859999998</v>
      </c>
      <c r="HM62" s="239">
        <v>5536.9352179999996</v>
      </c>
      <c r="HN62" s="239">
        <v>11886.07005</v>
      </c>
      <c r="HO62" s="239">
        <v>15181.491538</v>
      </c>
      <c r="HP62" s="239">
        <v>23523.287821999998</v>
      </c>
      <c r="HQ62" s="239">
        <v>10626.132846</v>
      </c>
      <c r="HR62" s="239">
        <v>16115.973212999999</v>
      </c>
      <c r="HS62" s="239">
        <v>21650.629893000001</v>
      </c>
      <c r="HT62" s="239">
        <v>13680.869746</v>
      </c>
      <c r="HU62" s="239">
        <v>9491.3879539999998</v>
      </c>
      <c r="HV62" s="239">
        <v>8615.8603220000005</v>
      </c>
      <c r="HW62" s="239">
        <v>9432.4493330000005</v>
      </c>
      <c r="HX62" s="239">
        <v>10238.725514</v>
      </c>
      <c r="HY62" s="239">
        <v>13913.584011999999</v>
      </c>
      <c r="HZ62" s="239">
        <v>7336.9291869999997</v>
      </c>
      <c r="IA62" s="239">
        <v>6846.3122249999997</v>
      </c>
      <c r="IB62" s="239">
        <v>7100.3883640000004</v>
      </c>
      <c r="IC62" s="239">
        <v>9695.7052820000008</v>
      </c>
      <c r="ID62" s="239">
        <v>17779.295978999999</v>
      </c>
      <c r="IE62" s="239">
        <v>10419.765277</v>
      </c>
      <c r="IF62" s="239">
        <v>8915.8177030000006</v>
      </c>
      <c r="IG62" s="239">
        <v>7438.8979010000003</v>
      </c>
      <c r="IH62" s="238">
        <v>124.99586505448799</v>
      </c>
      <c r="II62" s="238">
        <v>125.364632663432</v>
      </c>
      <c r="IJ62" s="238">
        <v>134.34305434470701</v>
      </c>
      <c r="IK62" s="238">
        <v>131.431143746522</v>
      </c>
      <c r="IL62" s="238">
        <v>124.82588744332701</v>
      </c>
      <c r="IM62" s="238">
        <v>120.329002179238</v>
      </c>
      <c r="IN62" s="238">
        <v>106.362342478114</v>
      </c>
      <c r="IO62" s="238">
        <v>104.84551182609999</v>
      </c>
      <c r="IP62" s="219"/>
    </row>
    <row r="63" spans="1:250" ht="15.75" customHeight="1">
      <c r="A63" s="237">
        <v>41456</v>
      </c>
      <c r="B63" s="240">
        <v>850</v>
      </c>
      <c r="C63" s="240">
        <v>2300</v>
      </c>
      <c r="D63" s="240">
        <v>770</v>
      </c>
      <c r="E63" s="240">
        <v>1620</v>
      </c>
      <c r="F63" s="240">
        <v>3260</v>
      </c>
      <c r="G63" s="240">
        <v>1590</v>
      </c>
      <c r="H63" s="238">
        <v>292</v>
      </c>
      <c r="I63" s="238" t="s">
        <v>474</v>
      </c>
      <c r="J63" s="239">
        <v>26342</v>
      </c>
      <c r="K63" s="239">
        <v>9056</v>
      </c>
      <c r="L63" s="239">
        <v>1290</v>
      </c>
      <c r="M63" s="239">
        <v>139918</v>
      </c>
      <c r="N63" s="239">
        <v>22634</v>
      </c>
      <c r="O63" s="239">
        <v>3320</v>
      </c>
      <c r="P63" s="239">
        <v>99792</v>
      </c>
      <c r="Q63" s="239">
        <v>9903</v>
      </c>
      <c r="R63" s="239">
        <v>1989</v>
      </c>
      <c r="S63" s="239">
        <v>10470</v>
      </c>
      <c r="T63" s="240">
        <v>105544</v>
      </c>
      <c r="U63" s="240">
        <v>437989</v>
      </c>
      <c r="V63" s="238">
        <v>2043</v>
      </c>
      <c r="W63" s="238">
        <v>46771</v>
      </c>
      <c r="X63" s="238">
        <v>1770</v>
      </c>
      <c r="Y63" s="238">
        <v>50584</v>
      </c>
      <c r="Z63" s="238">
        <v>322852</v>
      </c>
      <c r="AA63" s="238">
        <v>4661402</v>
      </c>
      <c r="AB63" s="238">
        <v>97810</v>
      </c>
      <c r="AC63" s="238">
        <v>5082064</v>
      </c>
      <c r="AD63" s="238"/>
      <c r="AE63" s="238"/>
      <c r="AF63" s="238"/>
      <c r="AG63" s="238"/>
      <c r="AH63" s="238"/>
      <c r="AI63" s="238"/>
      <c r="AJ63" s="238"/>
      <c r="AK63" s="238"/>
      <c r="AL63" s="238"/>
      <c r="AM63" s="238"/>
      <c r="AN63" s="238"/>
      <c r="AO63" s="238"/>
      <c r="AP63" s="238"/>
      <c r="AQ63" s="238"/>
      <c r="AR63" s="238">
        <v>4258564</v>
      </c>
      <c r="AS63" s="238">
        <v>823500</v>
      </c>
      <c r="AT63" s="238">
        <v>5082064</v>
      </c>
      <c r="AU63" s="238">
        <v>18924</v>
      </c>
      <c r="AV63" s="238">
        <v>29836</v>
      </c>
      <c r="AW63" s="238">
        <v>13069</v>
      </c>
      <c r="AX63" s="238">
        <v>10372</v>
      </c>
      <c r="AY63" s="238">
        <v>45281</v>
      </c>
      <c r="AZ63" s="238">
        <v>1670</v>
      </c>
      <c r="BA63" s="238">
        <v>119152</v>
      </c>
      <c r="BB63" s="238">
        <v>5314745</v>
      </c>
      <c r="BC63" s="238">
        <v>6485939</v>
      </c>
      <c r="BD63" s="238">
        <v>3359072</v>
      </c>
      <c r="BE63" s="238">
        <v>2189676</v>
      </c>
      <c r="BF63" s="238">
        <v>7930428</v>
      </c>
      <c r="BG63" s="238">
        <v>610224</v>
      </c>
      <c r="BH63" s="238">
        <v>25890084</v>
      </c>
      <c r="BI63" s="238"/>
      <c r="BJ63" s="238"/>
      <c r="BK63" s="238"/>
      <c r="BL63" s="238"/>
      <c r="BM63" s="238"/>
      <c r="BN63" s="238"/>
      <c r="BO63" s="238"/>
      <c r="BP63" s="238"/>
      <c r="BQ63" s="238"/>
      <c r="BR63" s="238"/>
      <c r="BS63" s="238"/>
      <c r="BT63" s="238"/>
      <c r="BU63" s="238"/>
      <c r="BV63" s="238"/>
      <c r="BW63" s="238">
        <v>21794924</v>
      </c>
      <c r="BX63" s="238">
        <v>4095160</v>
      </c>
      <c r="BY63" s="238">
        <v>25890084</v>
      </c>
      <c r="BZ63" s="238"/>
      <c r="CA63" s="238">
        <v>1003</v>
      </c>
      <c r="CB63" s="238">
        <v>450</v>
      </c>
      <c r="CC63" s="238">
        <v>230</v>
      </c>
      <c r="CD63" s="238">
        <v>116668</v>
      </c>
      <c r="CE63" s="238">
        <v>1004648</v>
      </c>
      <c r="CF63" s="238"/>
      <c r="CG63" s="238"/>
      <c r="CH63" s="238">
        <v>150.307107</v>
      </c>
      <c r="CI63" s="238">
        <v>2576.1988019999999</v>
      </c>
      <c r="CJ63" s="242">
        <v>255.62</v>
      </c>
      <c r="CK63" s="243"/>
      <c r="CL63" s="238"/>
      <c r="CM63" s="238"/>
      <c r="CN63" s="238"/>
      <c r="CO63" s="238"/>
      <c r="CP63" s="238"/>
      <c r="CQ63" s="238"/>
      <c r="CR63" s="240">
        <v>8333</v>
      </c>
      <c r="CS63" s="240">
        <v>88457</v>
      </c>
      <c r="CT63" s="240">
        <v>20360</v>
      </c>
      <c r="CU63" s="240">
        <v>177573</v>
      </c>
      <c r="CV63" s="238"/>
      <c r="CW63" s="238"/>
      <c r="CX63" s="238"/>
      <c r="CY63" s="238"/>
      <c r="CZ63" s="240">
        <v>112882.0695</v>
      </c>
      <c r="DA63" s="240">
        <v>1173789.1148999999</v>
      </c>
      <c r="DB63" s="240">
        <v>62178.371700000003</v>
      </c>
      <c r="DC63" s="240">
        <v>695076.05200000003</v>
      </c>
      <c r="DD63" s="238">
        <v>1971944</v>
      </c>
      <c r="DE63" s="240">
        <v>731025</v>
      </c>
      <c r="DF63" s="240">
        <v>0.25035620227453598</v>
      </c>
      <c r="DG63" s="240">
        <v>14.8162244223782</v>
      </c>
      <c r="DH63" s="240">
        <v>17.242014915626399</v>
      </c>
      <c r="DI63" s="238">
        <v>181684.375</v>
      </c>
      <c r="DJ63" s="238">
        <v>57972.523999999998</v>
      </c>
      <c r="DK63" s="238">
        <v>210525.96299999999</v>
      </c>
      <c r="DL63" s="238">
        <v>217043.36900000001</v>
      </c>
      <c r="DM63" s="238">
        <v>21783.743999999999</v>
      </c>
      <c r="DN63" s="238">
        <v>32659.071</v>
      </c>
      <c r="DO63" s="238">
        <v>179.614</v>
      </c>
      <c r="DP63" s="238">
        <v>568.45299999999997</v>
      </c>
      <c r="DQ63" s="238">
        <v>722417.11300000001</v>
      </c>
      <c r="DR63" s="239">
        <v>131959</v>
      </c>
      <c r="DS63" s="239">
        <v>14041</v>
      </c>
      <c r="DT63" s="239">
        <v>34125</v>
      </c>
      <c r="DU63" s="239">
        <v>49990</v>
      </c>
      <c r="DV63" s="239">
        <v>3768</v>
      </c>
      <c r="DW63" s="239">
        <v>15423</v>
      </c>
      <c r="DX63" s="239">
        <v>33416</v>
      </c>
      <c r="DY63" s="238">
        <v>319</v>
      </c>
      <c r="DZ63" s="239">
        <v>283041</v>
      </c>
      <c r="EA63" s="239">
        <v>3403396</v>
      </c>
      <c r="EB63" s="238">
        <v>1620</v>
      </c>
      <c r="EC63" s="238">
        <v>8032</v>
      </c>
      <c r="ED63" s="238">
        <v>1072</v>
      </c>
      <c r="EE63" s="238">
        <v>1645</v>
      </c>
      <c r="EF63" s="238">
        <v>503</v>
      </c>
      <c r="EG63" s="238">
        <v>1427</v>
      </c>
      <c r="EH63" s="238">
        <v>777</v>
      </c>
      <c r="EI63" s="238">
        <v>33894</v>
      </c>
      <c r="EJ63" s="238">
        <v>3909.6329999999998</v>
      </c>
      <c r="EK63" s="238">
        <v>267.66300000000001</v>
      </c>
      <c r="EL63" s="238">
        <v>267.66300000000001</v>
      </c>
      <c r="EM63" s="238">
        <v>35344.807999999997</v>
      </c>
      <c r="EN63" s="239">
        <v>178896</v>
      </c>
      <c r="EO63" s="239">
        <v>51357</v>
      </c>
      <c r="EP63" s="239">
        <v>9807</v>
      </c>
      <c r="EQ63" s="239">
        <v>5399</v>
      </c>
      <c r="ER63" s="239">
        <v>8810</v>
      </c>
      <c r="ES63" s="239">
        <v>1098</v>
      </c>
      <c r="ET63" s="239">
        <v>3652</v>
      </c>
      <c r="EU63" s="239">
        <v>28359</v>
      </c>
      <c r="EV63" s="239">
        <v>430853</v>
      </c>
      <c r="EW63" s="239">
        <v>92891</v>
      </c>
      <c r="EX63" s="239">
        <v>14278</v>
      </c>
      <c r="EY63" s="239">
        <v>25170</v>
      </c>
      <c r="EZ63" s="239">
        <v>32153</v>
      </c>
      <c r="FA63" s="239">
        <v>3370</v>
      </c>
      <c r="FB63" s="239">
        <v>12361</v>
      </c>
      <c r="FC63" s="239">
        <v>89809</v>
      </c>
      <c r="FD63" s="238"/>
      <c r="FE63" s="238">
        <v>2</v>
      </c>
      <c r="FF63" s="238">
        <v>1.5</v>
      </c>
      <c r="FG63" s="238">
        <v>4.7</v>
      </c>
      <c r="FH63" s="238">
        <v>2.85</v>
      </c>
      <c r="FI63" s="238">
        <v>3.1</v>
      </c>
      <c r="FJ63" s="238">
        <v>3.4</v>
      </c>
      <c r="FK63" s="238">
        <v>3.1</v>
      </c>
      <c r="FL63" s="238">
        <v>35.200000000000003</v>
      </c>
      <c r="FM63" s="238">
        <v>50.7</v>
      </c>
      <c r="FN63" s="238">
        <v>39.9</v>
      </c>
      <c r="FO63" s="238">
        <v>19.5</v>
      </c>
      <c r="FP63" s="238">
        <v>36.9</v>
      </c>
      <c r="FQ63" s="238">
        <v>19.8</v>
      </c>
      <c r="FR63" s="238">
        <v>24.7</v>
      </c>
      <c r="FS63" s="238">
        <v>27.2</v>
      </c>
      <c r="FT63" s="238"/>
      <c r="FU63" s="238"/>
      <c r="FV63" s="238"/>
      <c r="FW63" s="238"/>
      <c r="FX63" s="238"/>
      <c r="FY63" s="238"/>
      <c r="FZ63" s="238"/>
      <c r="GA63" s="238">
        <v>337196.43628999998</v>
      </c>
      <c r="GB63" s="244">
        <v>12566.32843</v>
      </c>
      <c r="GC63" s="242">
        <v>75.394801609758602</v>
      </c>
      <c r="GD63" s="245">
        <v>4870.2325000000001</v>
      </c>
      <c r="GE63" s="239">
        <v>4940.9216960000003</v>
      </c>
      <c r="GF63" s="239">
        <v>4648.2333330000001</v>
      </c>
      <c r="GG63" s="239">
        <v>15761.728634999999</v>
      </c>
      <c r="GH63" s="239" t="s">
        <v>473</v>
      </c>
      <c r="GI63" s="239">
        <v>6471.5217810000004</v>
      </c>
      <c r="GJ63" s="239">
        <v>9601.3593639999999</v>
      </c>
      <c r="GK63" s="239" t="s">
        <v>473</v>
      </c>
      <c r="GL63" s="239">
        <v>5611.9612340000003</v>
      </c>
      <c r="GM63" s="239">
        <v>5664.6266429999996</v>
      </c>
      <c r="GN63" s="239">
        <v>6159.8134140000002</v>
      </c>
      <c r="GO63" s="239">
        <v>4892.6068070000001</v>
      </c>
      <c r="GP63" s="239">
        <v>8150.1168470000002</v>
      </c>
      <c r="GQ63" s="239">
        <v>8166.0384439999998</v>
      </c>
      <c r="GR63" s="239">
        <v>14331.463902</v>
      </c>
      <c r="GS63" s="239">
        <v>14373.984280000001</v>
      </c>
      <c r="GT63" s="239">
        <v>8380.3637089999993</v>
      </c>
      <c r="GU63" s="239">
        <v>9179.7538440000008</v>
      </c>
      <c r="GV63" s="239">
        <v>7662.5995210000001</v>
      </c>
      <c r="GW63" s="239">
        <v>7234.4737240000004</v>
      </c>
      <c r="GX63" s="239">
        <v>9004.8232779999998</v>
      </c>
      <c r="GY63" s="239">
        <v>6589.6503309999998</v>
      </c>
      <c r="GZ63" s="239">
        <v>7695.0961580000003</v>
      </c>
      <c r="HA63" s="239">
        <v>6670.482857</v>
      </c>
      <c r="HB63" s="239">
        <v>9237.2767690000001</v>
      </c>
      <c r="HC63" s="239">
        <v>12418.633556000001</v>
      </c>
      <c r="HD63" s="239">
        <v>11227.947945</v>
      </c>
      <c r="HE63" s="239">
        <v>6524.6238190000004</v>
      </c>
      <c r="HF63" s="239">
        <v>7422.9779639999997</v>
      </c>
      <c r="HG63" s="239">
        <v>13897.172560000001</v>
      </c>
      <c r="HH63" s="239">
        <v>11790.872443</v>
      </c>
      <c r="HI63" s="239">
        <v>5204.1583270000001</v>
      </c>
      <c r="HJ63" s="239">
        <v>7405.8168139999998</v>
      </c>
      <c r="HK63" s="239">
        <v>7092.0363029999999</v>
      </c>
      <c r="HL63" s="239">
        <v>6315.9111030000004</v>
      </c>
      <c r="HM63" s="239">
        <v>4133.8536089999998</v>
      </c>
      <c r="HN63" s="239">
        <v>9181.9969099999998</v>
      </c>
      <c r="HO63" s="239">
        <v>9079.0771430000004</v>
      </c>
      <c r="HP63" s="239">
        <v>17362.740223000001</v>
      </c>
      <c r="HQ63" s="239">
        <v>7824.8072650000004</v>
      </c>
      <c r="HR63" s="239">
        <v>12953.671214</v>
      </c>
      <c r="HS63" s="239">
        <v>13280.068213</v>
      </c>
      <c r="HT63" s="239">
        <v>9596.2543860000005</v>
      </c>
      <c r="HU63" s="239">
        <v>6629.5441520000004</v>
      </c>
      <c r="HV63" s="239">
        <v>5929.5644149999998</v>
      </c>
      <c r="HW63" s="239">
        <v>6551.1971549999998</v>
      </c>
      <c r="HX63" s="239">
        <v>7265.713976</v>
      </c>
      <c r="HY63" s="239">
        <v>9999.8035170000003</v>
      </c>
      <c r="HZ63" s="239">
        <v>5303.4276810000001</v>
      </c>
      <c r="IA63" s="239">
        <v>5366.9162070000002</v>
      </c>
      <c r="IB63" s="239">
        <v>5127.3898179999997</v>
      </c>
      <c r="IC63" s="239">
        <v>6729.4623469999997</v>
      </c>
      <c r="ID63" s="239">
        <v>14682.928239000001</v>
      </c>
      <c r="IE63" s="239">
        <v>7242.2268819999999</v>
      </c>
      <c r="IF63" s="239">
        <v>6447.7772759999998</v>
      </c>
      <c r="IG63" s="239">
        <v>5268.3362630000001</v>
      </c>
      <c r="IH63" s="238">
        <v>125.789387289161</v>
      </c>
      <c r="II63" s="238">
        <v>124.603603706399</v>
      </c>
      <c r="IJ63" s="238">
        <v>126.924248385952</v>
      </c>
      <c r="IK63" s="238">
        <v>127.997084061441</v>
      </c>
      <c r="IL63" s="238">
        <v>124.782579568345</v>
      </c>
      <c r="IM63" s="238">
        <v>120.378200117376</v>
      </c>
      <c r="IN63" s="238">
        <v>111.856548057629</v>
      </c>
      <c r="IO63" s="238">
        <v>105.59297737190001</v>
      </c>
      <c r="IP63" s="219"/>
    </row>
    <row r="64" spans="1:250" ht="15.75" customHeight="1">
      <c r="A64" s="237">
        <v>41487</v>
      </c>
      <c r="B64" s="240">
        <v>845</v>
      </c>
      <c r="C64" s="240">
        <v>2300</v>
      </c>
      <c r="D64" s="240">
        <v>875</v>
      </c>
      <c r="E64" s="240">
        <v>1925</v>
      </c>
      <c r="F64" s="240">
        <v>3360</v>
      </c>
      <c r="G64" s="240">
        <v>1460</v>
      </c>
      <c r="H64" s="238">
        <v>301</v>
      </c>
      <c r="I64" s="238" t="s">
        <v>474</v>
      </c>
      <c r="J64" s="239">
        <v>38150</v>
      </c>
      <c r="K64" s="239">
        <v>7914</v>
      </c>
      <c r="L64" s="239">
        <v>8299</v>
      </c>
      <c r="M64" s="239">
        <v>209254</v>
      </c>
      <c r="N64" s="239">
        <v>18457</v>
      </c>
      <c r="O64" s="239">
        <v>22752</v>
      </c>
      <c r="P64" s="239">
        <v>153169</v>
      </c>
      <c r="Q64" s="239">
        <v>9375</v>
      </c>
      <c r="R64" s="239">
        <v>9849</v>
      </c>
      <c r="S64" s="239">
        <v>9807</v>
      </c>
      <c r="T64" s="240">
        <v>96366</v>
      </c>
      <c r="U64" s="240">
        <v>402904</v>
      </c>
      <c r="V64" s="238">
        <v>2716</v>
      </c>
      <c r="W64" s="238">
        <v>48171</v>
      </c>
      <c r="X64" s="238">
        <v>2936</v>
      </c>
      <c r="Y64" s="238">
        <v>53823</v>
      </c>
      <c r="Z64" s="238">
        <v>423640</v>
      </c>
      <c r="AA64" s="238">
        <v>4303840</v>
      </c>
      <c r="AB64" s="238">
        <v>175121</v>
      </c>
      <c r="AC64" s="238">
        <v>4902601</v>
      </c>
      <c r="AD64" s="238"/>
      <c r="AE64" s="238"/>
      <c r="AF64" s="238"/>
      <c r="AG64" s="238"/>
      <c r="AH64" s="238"/>
      <c r="AI64" s="238"/>
      <c r="AJ64" s="238"/>
      <c r="AK64" s="238"/>
      <c r="AL64" s="238"/>
      <c r="AM64" s="238"/>
      <c r="AN64" s="238"/>
      <c r="AO64" s="238"/>
      <c r="AP64" s="238"/>
      <c r="AQ64" s="238"/>
      <c r="AR64" s="238">
        <v>4072412</v>
      </c>
      <c r="AS64" s="238">
        <v>830189</v>
      </c>
      <c r="AT64" s="238">
        <v>4902601</v>
      </c>
      <c r="AU64" s="238">
        <v>14860</v>
      </c>
      <c r="AV64" s="238">
        <v>28492</v>
      </c>
      <c r="AW64" s="238">
        <v>13154</v>
      </c>
      <c r="AX64" s="238">
        <v>8053</v>
      </c>
      <c r="AY64" s="238">
        <v>44379</v>
      </c>
      <c r="AZ64" s="238">
        <v>1688</v>
      </c>
      <c r="BA64" s="238">
        <v>110626</v>
      </c>
      <c r="BB64" s="238">
        <v>4225542</v>
      </c>
      <c r="BC64" s="238">
        <v>6192847</v>
      </c>
      <c r="BD64" s="238">
        <v>3388307</v>
      </c>
      <c r="BE64" s="238">
        <v>1720460</v>
      </c>
      <c r="BF64" s="238">
        <v>7777377</v>
      </c>
      <c r="BG64" s="238">
        <v>616737</v>
      </c>
      <c r="BH64" s="238">
        <v>23921270</v>
      </c>
      <c r="BI64" s="238"/>
      <c r="BJ64" s="238"/>
      <c r="BK64" s="238"/>
      <c r="BL64" s="238"/>
      <c r="BM64" s="238"/>
      <c r="BN64" s="238"/>
      <c r="BO64" s="238"/>
      <c r="BP64" s="238"/>
      <c r="BQ64" s="238"/>
      <c r="BR64" s="238"/>
      <c r="BS64" s="238"/>
      <c r="BT64" s="238"/>
      <c r="BU64" s="238"/>
      <c r="BV64" s="238"/>
      <c r="BW64" s="238">
        <v>20234020</v>
      </c>
      <c r="BX64" s="238">
        <v>3687250</v>
      </c>
      <c r="BY64" s="238">
        <v>23921270</v>
      </c>
      <c r="BZ64" s="246"/>
      <c r="CA64" s="238">
        <v>1023</v>
      </c>
      <c r="CB64" s="238">
        <v>468</v>
      </c>
      <c r="CC64" s="238">
        <v>241</v>
      </c>
      <c r="CD64" s="238">
        <v>117069</v>
      </c>
      <c r="CE64" s="238">
        <v>1071257</v>
      </c>
      <c r="CF64" s="238"/>
      <c r="CG64" s="238"/>
      <c r="CH64" s="238">
        <v>148.747918</v>
      </c>
      <c r="CI64" s="238">
        <v>2591.2673650000002</v>
      </c>
      <c r="CJ64" s="242">
        <v>220.45</v>
      </c>
      <c r="CK64" s="243"/>
      <c r="CL64" s="238"/>
      <c r="CM64" s="238"/>
      <c r="CN64" s="238"/>
      <c r="CO64" s="238"/>
      <c r="CP64" s="238"/>
      <c r="CQ64" s="238"/>
      <c r="CR64" s="240">
        <v>7767</v>
      </c>
      <c r="CS64" s="240">
        <v>82769</v>
      </c>
      <c r="CT64" s="240">
        <v>19536</v>
      </c>
      <c r="CU64" s="240">
        <v>169991</v>
      </c>
      <c r="CV64" s="238"/>
      <c r="CW64" s="238"/>
      <c r="CX64" s="238"/>
      <c r="CY64" s="238"/>
      <c r="CZ64" s="240">
        <v>106800.5802</v>
      </c>
      <c r="DA64" s="240">
        <v>1181437.0643</v>
      </c>
      <c r="DB64" s="240">
        <v>59939.566599999998</v>
      </c>
      <c r="DC64" s="240">
        <v>685284.52179999999</v>
      </c>
      <c r="DD64" s="238">
        <v>2003263</v>
      </c>
      <c r="DE64" s="240">
        <v>421931</v>
      </c>
      <c r="DF64" s="240">
        <v>0.23053888297047601</v>
      </c>
      <c r="DG64" s="240">
        <v>15.340179523394699</v>
      </c>
      <c r="DH64" s="240">
        <v>17.7047393419091</v>
      </c>
      <c r="DI64" s="238">
        <v>184214.70699999999</v>
      </c>
      <c r="DJ64" s="238">
        <v>54535.481</v>
      </c>
      <c r="DK64" s="238">
        <v>143089.55600000001</v>
      </c>
      <c r="DL64" s="238">
        <v>211076.37</v>
      </c>
      <c r="DM64" s="238">
        <v>13462.333000000001</v>
      </c>
      <c r="DN64" s="238">
        <v>19973.254000000001</v>
      </c>
      <c r="DO64" s="238">
        <v>93.947999999999993</v>
      </c>
      <c r="DP64" s="238">
        <v>183.85900000000001</v>
      </c>
      <c r="DQ64" s="238">
        <v>626629.50800000003</v>
      </c>
      <c r="DR64" s="239">
        <v>112697</v>
      </c>
      <c r="DS64" s="239">
        <v>11904</v>
      </c>
      <c r="DT64" s="239">
        <v>39111</v>
      </c>
      <c r="DU64" s="239">
        <v>30133</v>
      </c>
      <c r="DV64" s="239">
        <v>3293</v>
      </c>
      <c r="DW64" s="239">
        <v>13722</v>
      </c>
      <c r="DX64" s="239">
        <v>34050</v>
      </c>
      <c r="DY64" s="238">
        <v>298</v>
      </c>
      <c r="DZ64" s="239">
        <v>245208</v>
      </c>
      <c r="EA64" s="239">
        <v>3311741</v>
      </c>
      <c r="EB64" s="238">
        <v>2449</v>
      </c>
      <c r="EC64" s="238">
        <v>8990</v>
      </c>
      <c r="ED64" s="238">
        <v>983</v>
      </c>
      <c r="EE64" s="238">
        <v>2992</v>
      </c>
      <c r="EF64" s="238">
        <v>826</v>
      </c>
      <c r="EG64" s="238">
        <v>2986</v>
      </c>
      <c r="EH64" s="238">
        <v>1236</v>
      </c>
      <c r="EI64" s="238">
        <v>31702</v>
      </c>
      <c r="EJ64" s="238">
        <v>3872.7869999999998</v>
      </c>
      <c r="EK64" s="238">
        <v>269.03199999999998</v>
      </c>
      <c r="EL64" s="238">
        <v>261.95499999999998</v>
      </c>
      <c r="EM64" s="238">
        <v>35002.331019999998</v>
      </c>
      <c r="EN64" s="239">
        <v>135923</v>
      </c>
      <c r="EO64" s="239">
        <v>43801</v>
      </c>
      <c r="EP64" s="239">
        <v>9111</v>
      </c>
      <c r="EQ64" s="239">
        <v>2878</v>
      </c>
      <c r="ER64" s="239">
        <v>5900</v>
      </c>
      <c r="ES64" s="239">
        <v>419</v>
      </c>
      <c r="ET64" s="239">
        <v>2801</v>
      </c>
      <c r="EU64" s="239">
        <v>16645</v>
      </c>
      <c r="EV64" s="239">
        <v>269742</v>
      </c>
      <c r="EW64" s="239">
        <v>74367</v>
      </c>
      <c r="EX64" s="239">
        <v>13718</v>
      </c>
      <c r="EY64" s="239">
        <v>7815</v>
      </c>
      <c r="EZ64" s="239">
        <v>14834</v>
      </c>
      <c r="FA64" s="239">
        <v>1009</v>
      </c>
      <c r="FB64" s="239">
        <v>8161</v>
      </c>
      <c r="FC64" s="239">
        <v>47806</v>
      </c>
      <c r="FD64" s="238"/>
      <c r="FE64" s="238">
        <v>1.85</v>
      </c>
      <c r="FF64" s="238">
        <v>1.35</v>
      </c>
      <c r="FG64" s="238">
        <v>2.7</v>
      </c>
      <c r="FH64" s="238">
        <v>2.5</v>
      </c>
      <c r="FI64" s="238">
        <v>2.4</v>
      </c>
      <c r="FJ64" s="238">
        <v>2.9</v>
      </c>
      <c r="FK64" s="238">
        <v>3.15</v>
      </c>
      <c r="FL64" s="238">
        <v>19.100000000000001</v>
      </c>
      <c r="FM64" s="238">
        <v>39.4</v>
      </c>
      <c r="FN64" s="238">
        <v>39.4</v>
      </c>
      <c r="FO64" s="238">
        <v>7.5</v>
      </c>
      <c r="FP64" s="238">
        <v>17.100000000000001</v>
      </c>
      <c r="FQ64" s="238">
        <v>5.8</v>
      </c>
      <c r="FR64" s="238">
        <v>15.2</v>
      </c>
      <c r="FS64" s="238">
        <v>16.8</v>
      </c>
      <c r="FT64" s="238"/>
      <c r="FU64" s="238"/>
      <c r="FV64" s="238"/>
      <c r="FW64" s="238"/>
      <c r="FX64" s="238"/>
      <c r="FY64" s="238"/>
      <c r="FZ64" s="238"/>
      <c r="GA64" s="238">
        <v>343162.65539000003</v>
      </c>
      <c r="GB64" s="244">
        <v>12788.67275</v>
      </c>
      <c r="GC64" s="242">
        <v>76.370554445082902</v>
      </c>
      <c r="GD64" s="245">
        <v>4883.6534350000002</v>
      </c>
      <c r="GE64" s="239">
        <v>4945.8117700000003</v>
      </c>
      <c r="GF64" s="239">
        <v>5762.1308330000002</v>
      </c>
      <c r="GG64" s="239">
        <v>14299.978528</v>
      </c>
      <c r="GH64" s="239" t="s">
        <v>473</v>
      </c>
      <c r="GI64" s="239">
        <v>6133.9714290000002</v>
      </c>
      <c r="GJ64" s="239">
        <v>9570.0366030000005</v>
      </c>
      <c r="GK64" s="239" t="s">
        <v>473</v>
      </c>
      <c r="GL64" s="239">
        <v>5449.8333359999997</v>
      </c>
      <c r="GM64" s="239">
        <v>5943.5536910000001</v>
      </c>
      <c r="GN64" s="239">
        <v>6107.6407479999998</v>
      </c>
      <c r="GO64" s="239">
        <v>5019.6708779999999</v>
      </c>
      <c r="GP64" s="239">
        <v>8170.864705</v>
      </c>
      <c r="GQ64" s="239">
        <v>8223.2277400000003</v>
      </c>
      <c r="GR64" s="239">
        <v>13415.246590999999</v>
      </c>
      <c r="GS64" s="239">
        <v>14725.244506999999</v>
      </c>
      <c r="GT64" s="239">
        <v>8066.5150880000001</v>
      </c>
      <c r="GU64" s="239">
        <v>9006.2564569999995</v>
      </c>
      <c r="GV64" s="239">
        <v>7168.4950490000001</v>
      </c>
      <c r="GW64" s="239">
        <v>7110.1131359999999</v>
      </c>
      <c r="GX64" s="239">
        <v>8889.3388770000001</v>
      </c>
      <c r="GY64" s="239">
        <v>6447.1633739999997</v>
      </c>
      <c r="GZ64" s="239">
        <v>7600.6078459999999</v>
      </c>
      <c r="HA64" s="239">
        <v>6485.2039020000002</v>
      </c>
      <c r="HB64" s="239">
        <v>9269.6312870000002</v>
      </c>
      <c r="HC64" s="239">
        <v>12043.107083000001</v>
      </c>
      <c r="HD64" s="239">
        <v>12622.382301</v>
      </c>
      <c r="HE64" s="239">
        <v>6535.803003</v>
      </c>
      <c r="HF64" s="239">
        <v>6888.8136690000001</v>
      </c>
      <c r="HG64" s="239">
        <v>13463.253359</v>
      </c>
      <c r="HH64" s="239">
        <v>11382.248392</v>
      </c>
      <c r="HI64" s="239">
        <v>5151.2768180000003</v>
      </c>
      <c r="HJ64" s="239">
        <v>7377.8992669999998</v>
      </c>
      <c r="HK64" s="239">
        <v>7124.0663999999997</v>
      </c>
      <c r="HL64" s="239">
        <v>6236.2140129999998</v>
      </c>
      <c r="HM64" s="239">
        <v>4173.2137279999997</v>
      </c>
      <c r="HN64" s="239">
        <v>8738.8378819999998</v>
      </c>
      <c r="HO64" s="239">
        <v>12666.004999999999</v>
      </c>
      <c r="HP64" s="239">
        <v>16762.133121999999</v>
      </c>
      <c r="HQ64" s="239">
        <v>7794.553465</v>
      </c>
      <c r="HR64" s="239">
        <v>11556.683853</v>
      </c>
      <c r="HS64" s="239">
        <v>13787.090029000001</v>
      </c>
      <c r="HT64" s="239">
        <v>9937.5657960000008</v>
      </c>
      <c r="HU64" s="239">
        <v>6724.4849519999998</v>
      </c>
      <c r="HV64" s="239">
        <v>5987.7715740000003</v>
      </c>
      <c r="HW64" s="239">
        <v>6553.7353359999997</v>
      </c>
      <c r="HX64" s="239">
        <v>7324.6783400000004</v>
      </c>
      <c r="HY64" s="239">
        <v>9932.6127759999999</v>
      </c>
      <c r="HZ64" s="239">
        <v>5338.6245410000001</v>
      </c>
      <c r="IA64" s="239">
        <v>5414.7809589999997</v>
      </c>
      <c r="IB64" s="239">
        <v>5152.3402569999998</v>
      </c>
      <c r="IC64" s="239">
        <v>7147.4076379999997</v>
      </c>
      <c r="ID64" s="239">
        <v>14284.509845</v>
      </c>
      <c r="IE64" s="239">
        <v>7313.4116260000001</v>
      </c>
      <c r="IF64" s="239">
        <v>6632.6638359999997</v>
      </c>
      <c r="IG64" s="239">
        <v>5434.323281</v>
      </c>
      <c r="IH64" s="238">
        <v>128.59693423414001</v>
      </c>
      <c r="II64" s="238">
        <v>124.48762560874501</v>
      </c>
      <c r="IJ64" s="238">
        <v>138.59346427843099</v>
      </c>
      <c r="IK64" s="238">
        <v>125.135522512362</v>
      </c>
      <c r="IL64" s="238">
        <v>120.305549915364</v>
      </c>
      <c r="IM64" s="238">
        <v>119.471713677978</v>
      </c>
      <c r="IN64" s="238">
        <v>111.92982433319899</v>
      </c>
      <c r="IO64" s="238">
        <v>104.6796252882</v>
      </c>
      <c r="IP64" s="219"/>
    </row>
    <row r="65" spans="1:250" ht="15.75" customHeight="1">
      <c r="A65" s="237">
        <v>41518</v>
      </c>
      <c r="B65" s="240">
        <v>850</v>
      </c>
      <c r="C65" s="240">
        <v>2700</v>
      </c>
      <c r="D65" s="240">
        <v>840</v>
      </c>
      <c r="E65" s="240">
        <v>1905</v>
      </c>
      <c r="F65" s="240">
        <v>3382</v>
      </c>
      <c r="G65" s="240">
        <v>1450</v>
      </c>
      <c r="H65" s="238">
        <v>302</v>
      </c>
      <c r="I65" s="238" t="s">
        <v>474</v>
      </c>
      <c r="J65" s="239">
        <v>38830</v>
      </c>
      <c r="K65" s="239">
        <v>15763</v>
      </c>
      <c r="L65" s="239">
        <v>518</v>
      </c>
      <c r="M65" s="239">
        <v>212594</v>
      </c>
      <c r="N65" s="239">
        <v>34548</v>
      </c>
      <c r="O65" s="239">
        <v>2127</v>
      </c>
      <c r="P65" s="239">
        <v>156694</v>
      </c>
      <c r="Q65" s="239">
        <v>14654</v>
      </c>
      <c r="R65" s="239">
        <v>1414</v>
      </c>
      <c r="S65" s="239">
        <v>10222</v>
      </c>
      <c r="T65" s="240">
        <v>86581</v>
      </c>
      <c r="U65" s="240">
        <v>362650</v>
      </c>
      <c r="V65" s="238">
        <v>3396</v>
      </c>
      <c r="W65" s="238">
        <v>47798</v>
      </c>
      <c r="X65" s="238">
        <v>2807</v>
      </c>
      <c r="Y65" s="238">
        <v>54001</v>
      </c>
      <c r="Z65" s="238">
        <v>490670</v>
      </c>
      <c r="AA65" s="238">
        <v>4204534</v>
      </c>
      <c r="AB65" s="238">
        <v>190763</v>
      </c>
      <c r="AC65" s="238">
        <v>4885967</v>
      </c>
      <c r="AD65" s="238"/>
      <c r="AE65" s="238"/>
      <c r="AF65" s="238"/>
      <c r="AG65" s="238"/>
      <c r="AH65" s="238"/>
      <c r="AI65" s="238"/>
      <c r="AJ65" s="238"/>
      <c r="AK65" s="238"/>
      <c r="AL65" s="238"/>
      <c r="AM65" s="238"/>
      <c r="AN65" s="238"/>
      <c r="AO65" s="238"/>
      <c r="AP65" s="238"/>
      <c r="AQ65" s="238"/>
      <c r="AR65" s="238">
        <v>3671768</v>
      </c>
      <c r="AS65" s="238">
        <v>1214199</v>
      </c>
      <c r="AT65" s="238">
        <v>4885967</v>
      </c>
      <c r="AU65" s="238">
        <v>12013</v>
      </c>
      <c r="AV65" s="238">
        <v>29453</v>
      </c>
      <c r="AW65" s="238">
        <v>11257</v>
      </c>
      <c r="AX65" s="238">
        <v>7696</v>
      </c>
      <c r="AY65" s="238">
        <v>46465</v>
      </c>
      <c r="AZ65" s="238">
        <v>1635</v>
      </c>
      <c r="BA65" s="238">
        <v>108519</v>
      </c>
      <c r="BB65" s="238">
        <v>3437018</v>
      </c>
      <c r="BC65" s="238">
        <v>6430686</v>
      </c>
      <c r="BD65" s="238">
        <v>2847033</v>
      </c>
      <c r="BE65" s="238">
        <v>1640980</v>
      </c>
      <c r="BF65" s="238">
        <v>8144161</v>
      </c>
      <c r="BG65" s="238">
        <v>634859</v>
      </c>
      <c r="BH65" s="238">
        <v>23134737</v>
      </c>
      <c r="BI65" s="238"/>
      <c r="BJ65" s="238"/>
      <c r="BK65" s="238"/>
      <c r="BL65" s="238"/>
      <c r="BM65" s="238"/>
      <c r="BN65" s="238"/>
      <c r="BO65" s="238"/>
      <c r="BP65" s="238"/>
      <c r="BQ65" s="238"/>
      <c r="BR65" s="238"/>
      <c r="BS65" s="238"/>
      <c r="BT65" s="238"/>
      <c r="BU65" s="238"/>
      <c r="BV65" s="238"/>
      <c r="BW65" s="238">
        <v>19956958</v>
      </c>
      <c r="BX65" s="238">
        <v>3177779</v>
      </c>
      <c r="BY65" s="244">
        <v>23134737</v>
      </c>
      <c r="BZ65" s="238"/>
      <c r="CA65" s="243">
        <v>1053</v>
      </c>
      <c r="CB65" s="238">
        <v>481</v>
      </c>
      <c r="CC65" s="238">
        <v>254</v>
      </c>
      <c r="CD65" s="238">
        <v>119918</v>
      </c>
      <c r="CE65" s="238">
        <v>1042359</v>
      </c>
      <c r="CF65" s="238"/>
      <c r="CG65" s="238"/>
      <c r="CH65" s="238">
        <v>124.677891</v>
      </c>
      <c r="CI65" s="238">
        <v>2182.2286989999998</v>
      </c>
      <c r="CJ65" s="242">
        <v>205.07</v>
      </c>
      <c r="CK65" s="243"/>
      <c r="CL65" s="238"/>
      <c r="CM65" s="238"/>
      <c r="CN65" s="238"/>
      <c r="CO65" s="238"/>
      <c r="CP65" s="238"/>
      <c r="CQ65" s="238"/>
      <c r="CR65" s="240">
        <v>7921</v>
      </c>
      <c r="CS65" s="240">
        <v>85420</v>
      </c>
      <c r="CT65" s="240">
        <v>18740</v>
      </c>
      <c r="CU65" s="240">
        <v>165592</v>
      </c>
      <c r="CV65" s="238"/>
      <c r="CW65" s="238"/>
      <c r="CX65" s="238"/>
      <c r="CY65" s="238"/>
      <c r="CZ65" s="240">
        <v>100630.0192</v>
      </c>
      <c r="DA65" s="240">
        <v>1099847.4927999999</v>
      </c>
      <c r="DB65" s="240">
        <v>58264.180099999998</v>
      </c>
      <c r="DC65" s="240">
        <v>650248.90159999998</v>
      </c>
      <c r="DD65" s="238">
        <v>1989369</v>
      </c>
      <c r="DE65" s="240">
        <v>341244</v>
      </c>
      <c r="DF65" s="240">
        <v>0.22062814000272099</v>
      </c>
      <c r="DG65" s="240">
        <v>15.3952074463741</v>
      </c>
      <c r="DH65" s="240">
        <v>18.0014573686761</v>
      </c>
      <c r="DI65" s="238">
        <v>165498.74</v>
      </c>
      <c r="DJ65" s="238">
        <v>49816.582999999999</v>
      </c>
      <c r="DK65" s="238">
        <v>138270.465</v>
      </c>
      <c r="DL65" s="238">
        <v>199853.24600000001</v>
      </c>
      <c r="DM65" s="238">
        <v>12366.221</v>
      </c>
      <c r="DN65" s="238">
        <v>16764.543000000001</v>
      </c>
      <c r="DO65" s="238">
        <v>103.932</v>
      </c>
      <c r="DP65" s="238">
        <v>560.85299999999995</v>
      </c>
      <c r="DQ65" s="238">
        <v>583234.58299999998</v>
      </c>
      <c r="DR65" s="239">
        <v>78756</v>
      </c>
      <c r="DS65" s="239">
        <v>10005</v>
      </c>
      <c r="DT65" s="239">
        <v>39778</v>
      </c>
      <c r="DU65" s="239">
        <v>35592</v>
      </c>
      <c r="DV65" s="239">
        <v>2564</v>
      </c>
      <c r="DW65" s="239">
        <v>9222</v>
      </c>
      <c r="DX65" s="239">
        <v>32378</v>
      </c>
      <c r="DY65" s="238">
        <v>262</v>
      </c>
      <c r="DZ65" s="239">
        <v>208557</v>
      </c>
      <c r="EA65" s="239">
        <v>2949587</v>
      </c>
      <c r="EB65" s="238">
        <v>2147</v>
      </c>
      <c r="EC65" s="238">
        <v>8741</v>
      </c>
      <c r="ED65" s="238">
        <v>994</v>
      </c>
      <c r="EE65" s="238">
        <v>4211</v>
      </c>
      <c r="EF65" s="238">
        <v>1379</v>
      </c>
      <c r="EG65" s="238">
        <v>3724</v>
      </c>
      <c r="EH65" s="238">
        <v>1456</v>
      </c>
      <c r="EI65" s="238">
        <v>33249</v>
      </c>
      <c r="EJ65" s="238">
        <v>3815.259</v>
      </c>
      <c r="EK65" s="238">
        <v>261.68799999999999</v>
      </c>
      <c r="EL65" s="238">
        <v>261.61700000000002</v>
      </c>
      <c r="EM65" s="238">
        <v>34191.682110000002</v>
      </c>
      <c r="EN65" s="239">
        <v>139846</v>
      </c>
      <c r="EO65" s="239">
        <v>39726</v>
      </c>
      <c r="EP65" s="239">
        <v>10078</v>
      </c>
      <c r="EQ65" s="239">
        <v>2817</v>
      </c>
      <c r="ER65" s="239">
        <v>5051</v>
      </c>
      <c r="ES65" s="239">
        <v>438</v>
      </c>
      <c r="ET65" s="239">
        <v>7123</v>
      </c>
      <c r="EU65" s="239">
        <v>23471</v>
      </c>
      <c r="EV65" s="239">
        <v>277695</v>
      </c>
      <c r="EW65" s="239">
        <v>70680</v>
      </c>
      <c r="EX65" s="239">
        <v>15288</v>
      </c>
      <c r="EY65" s="239">
        <v>9972</v>
      </c>
      <c r="EZ65" s="239">
        <v>11715</v>
      </c>
      <c r="FA65" s="239">
        <v>1116</v>
      </c>
      <c r="FB65" s="239">
        <v>15047</v>
      </c>
      <c r="FC65" s="239">
        <v>68394</v>
      </c>
      <c r="FD65" s="238"/>
      <c r="FE65" s="238">
        <v>1.95</v>
      </c>
      <c r="FF65" s="238">
        <v>1.55</v>
      </c>
      <c r="FG65" s="238">
        <v>3.5</v>
      </c>
      <c r="FH65" s="238">
        <v>2.65</v>
      </c>
      <c r="FI65" s="238">
        <v>2.5</v>
      </c>
      <c r="FJ65" s="238">
        <v>2.1</v>
      </c>
      <c r="FK65" s="238">
        <v>3.05</v>
      </c>
      <c r="FL65" s="238">
        <v>25.7</v>
      </c>
      <c r="FM65" s="238">
        <v>42.3</v>
      </c>
      <c r="FN65" s="238">
        <v>43.7</v>
      </c>
      <c r="FO65" s="238">
        <v>10.199999999999999</v>
      </c>
      <c r="FP65" s="238">
        <v>14.8</v>
      </c>
      <c r="FQ65" s="238">
        <v>7.5</v>
      </c>
      <c r="FR65" s="238">
        <v>15</v>
      </c>
      <c r="FS65" s="238">
        <v>22</v>
      </c>
      <c r="FT65" s="238"/>
      <c r="FU65" s="238"/>
      <c r="FV65" s="238"/>
      <c r="FW65" s="238"/>
      <c r="FX65" s="238"/>
      <c r="FY65" s="238"/>
      <c r="FZ65" s="238"/>
      <c r="GA65" s="238">
        <v>332551.31160000002</v>
      </c>
      <c r="GB65" s="244">
        <v>12393.217140000001</v>
      </c>
      <c r="GC65" s="242">
        <v>77.287479275292498</v>
      </c>
      <c r="GD65" s="245">
        <v>4959.7660910000004</v>
      </c>
      <c r="GE65" s="239">
        <v>4933.1158260000002</v>
      </c>
      <c r="GF65" s="239">
        <v>4090.278182</v>
      </c>
      <c r="GG65" s="239">
        <v>15176.918858000001</v>
      </c>
      <c r="GH65" s="239" t="s">
        <v>473</v>
      </c>
      <c r="GI65" s="239">
        <v>5867.3424640000003</v>
      </c>
      <c r="GJ65" s="239">
        <v>9675.9848750000001</v>
      </c>
      <c r="GK65" s="239" t="s">
        <v>473</v>
      </c>
      <c r="GL65" s="239">
        <v>5557.3461610000004</v>
      </c>
      <c r="GM65" s="239">
        <v>5932.6571759999997</v>
      </c>
      <c r="GN65" s="239">
        <v>5891.2215029999998</v>
      </c>
      <c r="GO65" s="239">
        <v>5087.8798420000003</v>
      </c>
      <c r="GP65" s="239">
        <v>8206.0654830000003</v>
      </c>
      <c r="GQ65" s="239">
        <v>8177.6686460000001</v>
      </c>
      <c r="GR65" s="239">
        <v>14126.661152000001</v>
      </c>
      <c r="GS65" s="239">
        <v>14937.149745000001</v>
      </c>
      <c r="GT65" s="239">
        <v>8128.2768059999999</v>
      </c>
      <c r="GU65" s="239">
        <v>8902.3156650000001</v>
      </c>
      <c r="GV65" s="239">
        <v>7206.4916620000004</v>
      </c>
      <c r="GW65" s="239">
        <v>6937.2894919999999</v>
      </c>
      <c r="GX65" s="239">
        <v>8970.1212930000002</v>
      </c>
      <c r="GY65" s="239">
        <v>6557.6109800000004</v>
      </c>
      <c r="GZ65" s="239">
        <v>7651.7668629999998</v>
      </c>
      <c r="HA65" s="239">
        <v>6568.6285479999997</v>
      </c>
      <c r="HB65" s="239">
        <v>9600.5148379999991</v>
      </c>
      <c r="HC65" s="239">
        <v>12025.916298</v>
      </c>
      <c r="HD65" s="239">
        <v>12158.162845000001</v>
      </c>
      <c r="HE65" s="239">
        <v>6618.3606289999998</v>
      </c>
      <c r="HF65" s="239">
        <v>7423.781919</v>
      </c>
      <c r="HG65" s="239">
        <v>14490.040211</v>
      </c>
      <c r="HH65" s="239">
        <v>12178.004774000001</v>
      </c>
      <c r="HI65" s="239">
        <v>5318.787233</v>
      </c>
      <c r="HJ65" s="239">
        <v>7386.7224630000001</v>
      </c>
      <c r="HK65" s="239">
        <v>7243.5537109999996</v>
      </c>
      <c r="HL65" s="239">
        <v>6320.8410690000001</v>
      </c>
      <c r="HM65" s="239">
        <v>4163.197846</v>
      </c>
      <c r="HN65" s="239">
        <v>8915.4816570000003</v>
      </c>
      <c r="HO65" s="239">
        <v>9909.1021430000001</v>
      </c>
      <c r="HP65" s="239">
        <v>16802.636318000001</v>
      </c>
      <c r="HQ65" s="239">
        <v>7786.8054400000001</v>
      </c>
      <c r="HR65" s="239">
        <v>12306.768754999999</v>
      </c>
      <c r="HS65" s="239">
        <v>14851.863352</v>
      </c>
      <c r="HT65" s="239">
        <v>9924.5634809999992</v>
      </c>
      <c r="HU65" s="239">
        <v>6883.8921060000002</v>
      </c>
      <c r="HV65" s="239">
        <v>6145.9019159999998</v>
      </c>
      <c r="HW65" s="239">
        <v>6511.2531120000003</v>
      </c>
      <c r="HX65" s="239">
        <v>7348.3795010000003</v>
      </c>
      <c r="HY65" s="239">
        <v>9777.6115129999998</v>
      </c>
      <c r="HZ65" s="239">
        <v>5448.4557599999998</v>
      </c>
      <c r="IA65" s="239">
        <v>5503.9915739999997</v>
      </c>
      <c r="IB65" s="239">
        <v>5207.5515660000001</v>
      </c>
      <c r="IC65" s="239">
        <v>7310.9958509999997</v>
      </c>
      <c r="ID65" s="239">
        <v>14269.137717</v>
      </c>
      <c r="IE65" s="239">
        <v>7625.7306550000003</v>
      </c>
      <c r="IF65" s="239">
        <v>6624.967439</v>
      </c>
      <c r="IG65" s="239">
        <v>5489.2030919999997</v>
      </c>
      <c r="IH65" s="238">
        <v>126.018748344965</v>
      </c>
      <c r="II65" s="238">
        <v>125.018089868716</v>
      </c>
      <c r="IJ65" s="238">
        <v>129.84803313562799</v>
      </c>
      <c r="IK65" s="238">
        <v>125.07415433285099</v>
      </c>
      <c r="IL65" s="238">
        <v>116.658103297336</v>
      </c>
      <c r="IM65" s="238">
        <v>121.06380812997</v>
      </c>
      <c r="IN65" s="238">
        <v>106.123088051634</v>
      </c>
      <c r="IO65" s="238">
        <v>105.6934650152</v>
      </c>
      <c r="IP65" s="219"/>
    </row>
    <row r="66" spans="1:250" ht="15.75" customHeight="1">
      <c r="A66" s="237">
        <v>41548</v>
      </c>
      <c r="B66" s="240">
        <v>1010</v>
      </c>
      <c r="C66" s="240">
        <v>1900</v>
      </c>
      <c r="D66" s="240">
        <v>900</v>
      </c>
      <c r="E66" s="240">
        <v>2005</v>
      </c>
      <c r="F66" s="240">
        <v>3834</v>
      </c>
      <c r="G66" s="240">
        <v>1480</v>
      </c>
      <c r="H66" s="238">
        <v>319</v>
      </c>
      <c r="I66" s="238" t="s">
        <v>474</v>
      </c>
      <c r="J66" s="239">
        <v>41446</v>
      </c>
      <c r="K66" s="239">
        <v>14937</v>
      </c>
      <c r="L66" s="239">
        <v>9156</v>
      </c>
      <c r="M66" s="239">
        <v>224852</v>
      </c>
      <c r="N66" s="239">
        <v>36099</v>
      </c>
      <c r="O66" s="239">
        <v>24211</v>
      </c>
      <c r="P66" s="239">
        <v>167769</v>
      </c>
      <c r="Q66" s="239">
        <v>15190</v>
      </c>
      <c r="R66" s="239">
        <v>10832</v>
      </c>
      <c r="S66" s="239">
        <v>9771</v>
      </c>
      <c r="T66" s="240">
        <v>96799</v>
      </c>
      <c r="U66" s="240">
        <v>380087</v>
      </c>
      <c r="V66" s="238">
        <v>2878</v>
      </c>
      <c r="W66" s="238">
        <v>53783</v>
      </c>
      <c r="X66" s="238">
        <v>3769</v>
      </c>
      <c r="Y66" s="238">
        <v>60430</v>
      </c>
      <c r="Z66" s="238">
        <v>453722</v>
      </c>
      <c r="AA66" s="238">
        <v>4679588</v>
      </c>
      <c r="AB66" s="238">
        <v>223971</v>
      </c>
      <c r="AC66" s="238">
        <v>5357281</v>
      </c>
      <c r="AD66" s="238"/>
      <c r="AE66" s="238"/>
      <c r="AF66" s="238"/>
      <c r="AG66" s="238"/>
      <c r="AH66" s="238"/>
      <c r="AI66" s="238"/>
      <c r="AJ66" s="238"/>
      <c r="AK66" s="238"/>
      <c r="AL66" s="238"/>
      <c r="AM66" s="238"/>
      <c r="AN66" s="238"/>
      <c r="AO66" s="238"/>
      <c r="AP66" s="238"/>
      <c r="AQ66" s="238"/>
      <c r="AR66" s="238">
        <v>4278316</v>
      </c>
      <c r="AS66" s="238">
        <v>1078965</v>
      </c>
      <c r="AT66" s="238">
        <v>5357281</v>
      </c>
      <c r="AU66" s="238">
        <v>12289</v>
      </c>
      <c r="AV66" s="238">
        <v>32131</v>
      </c>
      <c r="AW66" s="238">
        <v>12771.75</v>
      </c>
      <c r="AX66" s="238">
        <v>9547</v>
      </c>
      <c r="AY66" s="238">
        <v>54476</v>
      </c>
      <c r="AZ66" s="238">
        <v>1691</v>
      </c>
      <c r="BA66" s="238">
        <v>122905.75</v>
      </c>
      <c r="BB66" s="238">
        <v>3451750</v>
      </c>
      <c r="BC66" s="238">
        <v>6971832</v>
      </c>
      <c r="BD66" s="238">
        <v>3181390</v>
      </c>
      <c r="BE66" s="238">
        <v>2002179</v>
      </c>
      <c r="BF66" s="238">
        <v>9434155</v>
      </c>
      <c r="BG66" s="238">
        <v>659147</v>
      </c>
      <c r="BH66" s="238">
        <v>25700453</v>
      </c>
      <c r="BI66" s="238"/>
      <c r="BJ66" s="238"/>
      <c r="BK66" s="238"/>
      <c r="BL66" s="238"/>
      <c r="BM66" s="238"/>
      <c r="BN66" s="238"/>
      <c r="BO66" s="238"/>
      <c r="BP66" s="238"/>
      <c r="BQ66" s="238"/>
      <c r="BR66" s="238"/>
      <c r="BS66" s="238"/>
      <c r="BT66" s="238"/>
      <c r="BU66" s="238"/>
      <c r="BV66" s="238"/>
      <c r="BW66" s="238">
        <v>22110126</v>
      </c>
      <c r="BX66" s="238">
        <v>3590327</v>
      </c>
      <c r="BY66" s="244">
        <v>25700453</v>
      </c>
      <c r="BZ66" s="238">
        <v>4583.7417661310401</v>
      </c>
      <c r="CA66" s="243">
        <v>1073</v>
      </c>
      <c r="CB66" s="238">
        <v>498</v>
      </c>
      <c r="CC66" s="238">
        <v>258</v>
      </c>
      <c r="CD66" s="238">
        <v>123910</v>
      </c>
      <c r="CE66" s="238">
        <v>1136672</v>
      </c>
      <c r="CF66" s="238"/>
      <c r="CG66" s="238"/>
      <c r="CH66" s="238">
        <v>153.31786600000001</v>
      </c>
      <c r="CI66" s="238">
        <v>2738.3527340000001</v>
      </c>
      <c r="CJ66" s="242">
        <v>241.32</v>
      </c>
      <c r="CK66" s="243"/>
      <c r="CL66" s="238"/>
      <c r="CM66" s="238"/>
      <c r="CN66" s="238"/>
      <c r="CO66" s="238"/>
      <c r="CP66" s="238"/>
      <c r="CQ66" s="238"/>
      <c r="CR66" s="240">
        <v>8404</v>
      </c>
      <c r="CS66" s="240">
        <v>89789</v>
      </c>
      <c r="CT66" s="240">
        <v>19318</v>
      </c>
      <c r="CU66" s="240">
        <v>171689</v>
      </c>
      <c r="CV66" s="238"/>
      <c r="CW66" s="238"/>
      <c r="CX66" s="238"/>
      <c r="CY66" s="238"/>
      <c r="CZ66" s="240">
        <v>107090.7873</v>
      </c>
      <c r="DA66" s="240">
        <v>1183243.1747000001</v>
      </c>
      <c r="DB66" s="240">
        <v>61132.054700000001</v>
      </c>
      <c r="DC66" s="240">
        <v>711848.12840000005</v>
      </c>
      <c r="DD66" s="238">
        <v>1980551</v>
      </c>
      <c r="DE66" s="240">
        <v>216633</v>
      </c>
      <c r="DF66" s="240">
        <v>0.210455327905059</v>
      </c>
      <c r="DG66" s="240">
        <v>15.6282772527627</v>
      </c>
      <c r="DH66" s="240">
        <v>18.742701678644298</v>
      </c>
      <c r="DI66" s="238">
        <v>162410.231</v>
      </c>
      <c r="DJ66" s="238">
        <v>54214.107000000004</v>
      </c>
      <c r="DK66" s="238">
        <v>150306.20800000001</v>
      </c>
      <c r="DL66" s="238">
        <v>205580.85200000001</v>
      </c>
      <c r="DM66" s="238">
        <v>12282.049000000001</v>
      </c>
      <c r="DN66" s="238">
        <v>17993.311000000002</v>
      </c>
      <c r="DO66" s="238">
        <v>129.35300000000001</v>
      </c>
      <c r="DP66" s="238">
        <v>193.73599999999999</v>
      </c>
      <c r="DQ66" s="238">
        <v>626629.50800000003</v>
      </c>
      <c r="DR66" s="239">
        <v>36238</v>
      </c>
      <c r="DS66" s="239">
        <v>5577</v>
      </c>
      <c r="DT66" s="239">
        <v>41043</v>
      </c>
      <c r="DU66" s="239">
        <v>75905</v>
      </c>
      <c r="DV66" s="239">
        <v>1507</v>
      </c>
      <c r="DW66" s="239">
        <v>3899</v>
      </c>
      <c r="DX66" s="239">
        <v>33917</v>
      </c>
      <c r="DY66" s="238">
        <v>248</v>
      </c>
      <c r="DZ66" s="239">
        <v>198334</v>
      </c>
      <c r="EA66" s="239">
        <v>2600688</v>
      </c>
      <c r="EB66" s="238">
        <v>2254</v>
      </c>
      <c r="EC66" s="238">
        <v>10560</v>
      </c>
      <c r="ED66" s="238">
        <v>1031</v>
      </c>
      <c r="EE66" s="238">
        <v>2689</v>
      </c>
      <c r="EF66" s="238">
        <v>1606</v>
      </c>
      <c r="EG66" s="238">
        <v>4353</v>
      </c>
      <c r="EH66" s="238">
        <v>1813</v>
      </c>
      <c r="EI66" s="238">
        <v>35982</v>
      </c>
      <c r="EJ66" s="238">
        <v>4060</v>
      </c>
      <c r="EK66" s="238">
        <v>284</v>
      </c>
      <c r="EL66" s="238">
        <v>275</v>
      </c>
      <c r="EM66" s="238">
        <v>37749</v>
      </c>
      <c r="EN66" s="239">
        <v>155882</v>
      </c>
      <c r="EO66" s="239">
        <v>39088</v>
      </c>
      <c r="EP66" s="239">
        <v>8703</v>
      </c>
      <c r="EQ66" s="239">
        <v>5039</v>
      </c>
      <c r="ER66" s="239">
        <v>9308</v>
      </c>
      <c r="ES66" s="239">
        <v>712</v>
      </c>
      <c r="ET66" s="239">
        <v>2761</v>
      </c>
      <c r="EU66" s="239">
        <v>27325</v>
      </c>
      <c r="EV66" s="239">
        <v>359148</v>
      </c>
      <c r="EW66" s="239">
        <v>71960</v>
      </c>
      <c r="EX66" s="239">
        <v>13439</v>
      </c>
      <c r="EY66" s="239">
        <v>16081</v>
      </c>
      <c r="EZ66" s="239">
        <v>27630</v>
      </c>
      <c r="FA66" s="239">
        <v>1805</v>
      </c>
      <c r="FB66" s="239">
        <v>7005</v>
      </c>
      <c r="FC66" s="239">
        <v>87960</v>
      </c>
      <c r="FD66" s="238"/>
      <c r="FE66" s="238">
        <v>2</v>
      </c>
      <c r="FF66" s="238">
        <v>1.5</v>
      </c>
      <c r="FG66" s="238">
        <v>3.2</v>
      </c>
      <c r="FH66" s="238">
        <v>2.85</v>
      </c>
      <c r="FI66" s="238">
        <v>2.5</v>
      </c>
      <c r="FJ66" s="238">
        <v>2.5</v>
      </c>
      <c r="FK66" s="238">
        <v>3.7</v>
      </c>
      <c r="FL66" s="238">
        <v>28.9</v>
      </c>
      <c r="FM66" s="238">
        <v>42.9</v>
      </c>
      <c r="FN66" s="238">
        <v>37.1</v>
      </c>
      <c r="FO66" s="238">
        <v>12.7</v>
      </c>
      <c r="FP66" s="238">
        <v>27.2</v>
      </c>
      <c r="FQ66" s="238">
        <v>10</v>
      </c>
      <c r="FR66" s="238">
        <v>10.4</v>
      </c>
      <c r="FS66" s="238">
        <v>26.8</v>
      </c>
      <c r="FT66" s="238"/>
      <c r="FU66" s="238"/>
      <c r="FV66" s="238"/>
      <c r="FW66" s="238"/>
      <c r="FX66" s="238"/>
      <c r="FY66" s="238"/>
      <c r="FZ66" s="238"/>
      <c r="GA66" s="238">
        <v>344901.80488000001</v>
      </c>
      <c r="GB66" s="244">
        <v>12853.484179999999</v>
      </c>
      <c r="GC66" s="242">
        <v>78.362215500160801</v>
      </c>
      <c r="GD66" s="245">
        <v>5161.9935770000002</v>
      </c>
      <c r="GE66" s="239">
        <v>5040.6563159999996</v>
      </c>
      <c r="GF66" s="239">
        <v>4429.1354549999996</v>
      </c>
      <c r="GG66" s="239">
        <v>15570.695807</v>
      </c>
      <c r="GH66" s="239" t="s">
        <v>473</v>
      </c>
      <c r="GI66" s="239">
        <v>6225.2053239999996</v>
      </c>
      <c r="GJ66" s="239">
        <v>10171.993036</v>
      </c>
      <c r="GK66" s="239" t="s">
        <v>473</v>
      </c>
      <c r="GL66" s="239">
        <v>5893.3745250000002</v>
      </c>
      <c r="GM66" s="239">
        <v>6008.1872249999997</v>
      </c>
      <c r="GN66" s="239">
        <v>6536.7181339999997</v>
      </c>
      <c r="GO66" s="239">
        <v>5383.1805340000001</v>
      </c>
      <c r="GP66" s="239">
        <v>8650.548213</v>
      </c>
      <c r="GQ66" s="239">
        <v>8915.0732919999991</v>
      </c>
      <c r="GR66" s="239">
        <v>15305.565000000001</v>
      </c>
      <c r="GS66" s="239">
        <v>14980.863872</v>
      </c>
      <c r="GT66" s="239">
        <v>8750.9114140000001</v>
      </c>
      <c r="GU66" s="239">
        <v>9529.9407439999995</v>
      </c>
      <c r="GV66" s="239">
        <v>7533.0225680000003</v>
      </c>
      <c r="GW66" s="239">
        <v>7193.8522130000001</v>
      </c>
      <c r="GX66" s="239">
        <v>9239.5985619999992</v>
      </c>
      <c r="GY66" s="239">
        <v>6525.7040079999997</v>
      </c>
      <c r="GZ66" s="239">
        <v>7840.921996</v>
      </c>
      <c r="HA66" s="239">
        <v>6685.4170729999996</v>
      </c>
      <c r="HB66" s="239">
        <v>10160.960454</v>
      </c>
      <c r="HC66" s="239">
        <v>13152.293673</v>
      </c>
      <c r="HD66" s="239">
        <v>12648.922918</v>
      </c>
      <c r="HE66" s="239">
        <v>6863.1195010000001</v>
      </c>
      <c r="HF66" s="239">
        <v>7635.4438600000003</v>
      </c>
      <c r="HG66" s="239">
        <v>14646.696319000001</v>
      </c>
      <c r="HH66" s="239">
        <v>11584.51324</v>
      </c>
      <c r="HI66" s="239">
        <v>5373.7930660000002</v>
      </c>
      <c r="HJ66" s="239">
        <v>7585.0234520000004</v>
      </c>
      <c r="HK66" s="239">
        <v>7313.7389009999997</v>
      </c>
      <c r="HL66" s="239">
        <v>6377.6251400000001</v>
      </c>
      <c r="HM66" s="239">
        <v>4188.5636729999997</v>
      </c>
      <c r="HN66" s="239">
        <v>9108.9554420000004</v>
      </c>
      <c r="HO66" s="239">
        <v>9943.4121429999996</v>
      </c>
      <c r="HP66" s="239">
        <v>18774.759679999999</v>
      </c>
      <c r="HQ66" s="239">
        <v>7917.6384749999997</v>
      </c>
      <c r="HR66" s="239">
        <v>11817.079061</v>
      </c>
      <c r="HS66" s="239">
        <v>13799.946040000001</v>
      </c>
      <c r="HT66" s="239">
        <v>10833.420371</v>
      </c>
      <c r="HU66" s="239">
        <v>6861.282854</v>
      </c>
      <c r="HV66" s="239">
        <v>6245.2086060000001</v>
      </c>
      <c r="HW66" s="239">
        <v>6442.5590439999996</v>
      </c>
      <c r="HX66" s="239">
        <v>7536.5644590000002</v>
      </c>
      <c r="HY66" s="239">
        <v>11270.871450000001</v>
      </c>
      <c r="HZ66" s="239">
        <v>5601.5581190000003</v>
      </c>
      <c r="IA66" s="239">
        <v>5896.3884440000002</v>
      </c>
      <c r="IB66" s="239">
        <v>5433.154356</v>
      </c>
      <c r="IC66" s="239">
        <v>7351.4742050000004</v>
      </c>
      <c r="ID66" s="239">
        <v>14857.94253</v>
      </c>
      <c r="IE66" s="239">
        <v>7718.4721019999997</v>
      </c>
      <c r="IF66" s="239">
        <v>6660.6396290000002</v>
      </c>
      <c r="IG66" s="239">
        <v>5474.6966739999998</v>
      </c>
      <c r="IH66" s="238">
        <v>133.26703364956899</v>
      </c>
      <c r="II66" s="238">
        <v>129.499608104792</v>
      </c>
      <c r="IJ66" s="238">
        <v>148.62115957130101</v>
      </c>
      <c r="IK66" s="238">
        <v>142.37728779104299</v>
      </c>
      <c r="IL66" s="238">
        <v>127.07662957281801</v>
      </c>
      <c r="IM66" s="238">
        <v>122.116960480893</v>
      </c>
      <c r="IN66" s="238">
        <v>100.779306956206</v>
      </c>
      <c r="IO66" s="238">
        <v>103.9497719546</v>
      </c>
      <c r="IP66" s="219"/>
    </row>
    <row r="67" spans="1:250" ht="15.75" customHeight="1">
      <c r="A67" s="237">
        <v>41579</v>
      </c>
      <c r="B67" s="240">
        <v>1060</v>
      </c>
      <c r="C67" s="240">
        <v>1340</v>
      </c>
      <c r="D67" s="240">
        <v>850</v>
      </c>
      <c r="E67" s="240">
        <v>2105</v>
      </c>
      <c r="F67" s="240">
        <v>3944</v>
      </c>
      <c r="G67" s="240">
        <v>1530</v>
      </c>
      <c r="H67" s="238">
        <v>311</v>
      </c>
      <c r="I67" s="238" t="s">
        <v>474</v>
      </c>
      <c r="J67" s="239">
        <v>3115</v>
      </c>
      <c r="K67" s="239">
        <v>4742</v>
      </c>
      <c r="L67" s="239">
        <v>3177</v>
      </c>
      <c r="M67" s="239">
        <v>20185</v>
      </c>
      <c r="N67" s="239">
        <v>10208</v>
      </c>
      <c r="O67" s="239">
        <v>9573</v>
      </c>
      <c r="P67" s="239">
        <v>6700</v>
      </c>
      <c r="Q67" s="239">
        <v>5795</v>
      </c>
      <c r="R67" s="239">
        <v>4802</v>
      </c>
      <c r="S67" s="239">
        <v>9482</v>
      </c>
      <c r="T67" s="240">
        <v>73067</v>
      </c>
      <c r="U67" s="240">
        <v>316795</v>
      </c>
      <c r="V67" s="238">
        <v>9163</v>
      </c>
      <c r="W67" s="238">
        <v>43833</v>
      </c>
      <c r="X67" s="238">
        <v>4374</v>
      </c>
      <c r="Y67" s="238">
        <v>57370</v>
      </c>
      <c r="Z67" s="238">
        <v>993484</v>
      </c>
      <c r="AA67" s="238">
        <v>3779299</v>
      </c>
      <c r="AB67" s="238">
        <v>212283</v>
      </c>
      <c r="AC67" s="238">
        <v>4985066</v>
      </c>
      <c r="AD67" s="238"/>
      <c r="AE67" s="238"/>
      <c r="AF67" s="238"/>
      <c r="AG67" s="238"/>
      <c r="AH67" s="238"/>
      <c r="AI67" s="238"/>
      <c r="AJ67" s="238"/>
      <c r="AK67" s="238"/>
      <c r="AL67" s="238"/>
      <c r="AM67" s="238"/>
      <c r="AN67" s="238"/>
      <c r="AO67" s="238"/>
      <c r="AP67" s="238"/>
      <c r="AQ67" s="238"/>
      <c r="AR67" s="238">
        <v>4042488</v>
      </c>
      <c r="AS67" s="238">
        <v>942578</v>
      </c>
      <c r="AT67" s="238">
        <v>4985066</v>
      </c>
      <c r="AU67" s="238">
        <v>9390</v>
      </c>
      <c r="AV67" s="238">
        <v>28023</v>
      </c>
      <c r="AW67" s="238">
        <v>9406</v>
      </c>
      <c r="AX67" s="238">
        <v>8959</v>
      </c>
      <c r="AY67" s="238">
        <v>49973</v>
      </c>
      <c r="AZ67" s="238">
        <v>1528</v>
      </c>
      <c r="BA67" s="238">
        <v>107279</v>
      </c>
      <c r="BB67" s="238">
        <v>2611399</v>
      </c>
      <c r="BC67" s="238">
        <v>5987005</v>
      </c>
      <c r="BD67" s="238">
        <v>2279716</v>
      </c>
      <c r="BE67" s="238">
        <v>1868547</v>
      </c>
      <c r="BF67" s="238">
        <v>8746740</v>
      </c>
      <c r="BG67" s="238">
        <v>558582</v>
      </c>
      <c r="BH67" s="238">
        <v>22051989</v>
      </c>
      <c r="BI67" s="238"/>
      <c r="BJ67" s="238"/>
      <c r="BK67" s="238"/>
      <c r="BL67" s="238"/>
      <c r="BM67" s="238"/>
      <c r="BN67" s="238"/>
      <c r="BO67" s="238"/>
      <c r="BP67" s="238"/>
      <c r="BQ67" s="238"/>
      <c r="BR67" s="238"/>
      <c r="BS67" s="238"/>
      <c r="BT67" s="238"/>
      <c r="BU67" s="238"/>
      <c r="BV67" s="238"/>
      <c r="BW67" s="238">
        <v>19710192</v>
      </c>
      <c r="BX67" s="238">
        <v>2341797</v>
      </c>
      <c r="BY67" s="244">
        <v>22051989</v>
      </c>
      <c r="BZ67" s="238">
        <v>4611.2607184869503</v>
      </c>
      <c r="CA67" s="243">
        <v>1092</v>
      </c>
      <c r="CB67" s="238">
        <v>509</v>
      </c>
      <c r="CC67" s="238">
        <v>271</v>
      </c>
      <c r="CD67" s="238">
        <v>113797</v>
      </c>
      <c r="CE67" s="238">
        <v>1046488</v>
      </c>
      <c r="CF67" s="238"/>
      <c r="CG67" s="238"/>
      <c r="CH67" s="238">
        <v>145.71280100000001</v>
      </c>
      <c r="CI67" s="238">
        <v>2542.5962639999998</v>
      </c>
      <c r="CJ67" s="242">
        <v>221.15</v>
      </c>
      <c r="CK67" s="243"/>
      <c r="CL67" s="238"/>
      <c r="CM67" s="238"/>
      <c r="CN67" s="238"/>
      <c r="CO67" s="238"/>
      <c r="CP67" s="238"/>
      <c r="CQ67" s="238"/>
      <c r="CR67" s="240">
        <v>5410</v>
      </c>
      <c r="CS67" s="240">
        <v>62310</v>
      </c>
      <c r="CT67" s="240">
        <v>16197</v>
      </c>
      <c r="CU67" s="240">
        <v>148352</v>
      </c>
      <c r="CV67" s="238"/>
      <c r="CW67" s="238"/>
      <c r="CX67" s="238"/>
      <c r="CY67" s="238"/>
      <c r="CZ67" s="240">
        <v>108076.4993</v>
      </c>
      <c r="DA67" s="240">
        <v>1143854.8461</v>
      </c>
      <c r="DB67" s="240">
        <v>59896.319499999998</v>
      </c>
      <c r="DC67" s="240">
        <v>694302.38749999995</v>
      </c>
      <c r="DD67" s="238">
        <v>1855737</v>
      </c>
      <c r="DE67" s="240">
        <v>252312</v>
      </c>
      <c r="DF67" s="240">
        <v>0.21</v>
      </c>
      <c r="DG67" s="240">
        <v>15.67</v>
      </c>
      <c r="DH67" s="240">
        <v>19.05</v>
      </c>
      <c r="DI67" s="238">
        <v>159404.23000000001</v>
      </c>
      <c r="DJ67" s="238">
        <v>54179.241999999998</v>
      </c>
      <c r="DK67" s="238">
        <v>152213.90100000001</v>
      </c>
      <c r="DL67" s="238">
        <v>190007.75200000001</v>
      </c>
      <c r="DM67" s="238">
        <v>11700.509</v>
      </c>
      <c r="DN67" s="238">
        <v>14534.133</v>
      </c>
      <c r="DO67" s="238">
        <v>81.89</v>
      </c>
      <c r="DP67" s="238">
        <v>480.76</v>
      </c>
      <c r="DQ67" s="238">
        <v>582602.41700000002</v>
      </c>
      <c r="DR67" s="239">
        <v>23587</v>
      </c>
      <c r="DS67" s="239">
        <v>5115</v>
      </c>
      <c r="DT67" s="239">
        <v>41383</v>
      </c>
      <c r="DU67" s="239">
        <v>110769</v>
      </c>
      <c r="DV67" s="239">
        <v>671</v>
      </c>
      <c r="DW67" s="239">
        <v>2568</v>
      </c>
      <c r="DX67" s="239">
        <v>33085</v>
      </c>
      <c r="DY67" s="238">
        <v>233</v>
      </c>
      <c r="DZ67" s="239">
        <v>217411</v>
      </c>
      <c r="EA67" s="239">
        <v>2390095</v>
      </c>
      <c r="EB67" s="238">
        <v>2335</v>
      </c>
      <c r="EC67" s="238">
        <v>10036</v>
      </c>
      <c r="ED67" s="238">
        <v>862</v>
      </c>
      <c r="EE67" s="238">
        <v>5702</v>
      </c>
      <c r="EF67" s="238">
        <v>1662</v>
      </c>
      <c r="EG67" s="238">
        <v>2998</v>
      </c>
      <c r="EH67" s="238">
        <v>1744</v>
      </c>
      <c r="EI67" s="238">
        <v>36468</v>
      </c>
      <c r="EJ67" s="238">
        <v>3995.8009198585601</v>
      </c>
      <c r="EK67" s="238">
        <v>284.50369664083502</v>
      </c>
      <c r="EL67" s="238">
        <v>285.996144544961</v>
      </c>
      <c r="EM67" s="238">
        <v>37319.0151163919</v>
      </c>
      <c r="EN67" s="239">
        <v>159318</v>
      </c>
      <c r="EO67" s="239">
        <v>44622</v>
      </c>
      <c r="EP67" s="239">
        <v>8360</v>
      </c>
      <c r="EQ67" s="239">
        <v>6753</v>
      </c>
      <c r="ER67" s="239">
        <v>6676</v>
      </c>
      <c r="ES67" s="239">
        <v>1077</v>
      </c>
      <c r="ET67" s="239">
        <v>3638</v>
      </c>
      <c r="EU67" s="239">
        <v>38196</v>
      </c>
      <c r="EV67" s="239">
        <v>365768</v>
      </c>
      <c r="EW67" s="239">
        <v>80665</v>
      </c>
      <c r="EX67" s="239">
        <v>12876</v>
      </c>
      <c r="EY67" s="239">
        <v>21618</v>
      </c>
      <c r="EZ67" s="239">
        <v>17684</v>
      </c>
      <c r="FA67" s="239">
        <v>2304</v>
      </c>
      <c r="FB67" s="239">
        <v>10320</v>
      </c>
      <c r="FC67" s="239">
        <v>119606</v>
      </c>
      <c r="FD67" s="238"/>
      <c r="FE67" s="238">
        <v>2</v>
      </c>
      <c r="FF67" s="238">
        <v>1.5</v>
      </c>
      <c r="FG67" s="238">
        <v>3.2</v>
      </c>
      <c r="FH67" s="238">
        <v>2.5</v>
      </c>
      <c r="FI67" s="238">
        <v>2.1</v>
      </c>
      <c r="FJ67" s="238">
        <v>2.8</v>
      </c>
      <c r="FK67" s="238">
        <v>3.1</v>
      </c>
      <c r="FL67" s="238">
        <v>30.8</v>
      </c>
      <c r="FM67" s="238">
        <v>45.4</v>
      </c>
      <c r="FN67" s="238">
        <v>37.4</v>
      </c>
      <c r="FO67" s="238">
        <v>17.899999999999999</v>
      </c>
      <c r="FP67" s="238">
        <v>18.399999999999999</v>
      </c>
      <c r="FQ67" s="238">
        <v>14.8</v>
      </c>
      <c r="FR67" s="238">
        <v>15</v>
      </c>
      <c r="FS67" s="238">
        <v>39.700000000000003</v>
      </c>
      <c r="FT67" s="238"/>
      <c r="FU67" s="238"/>
      <c r="FV67" s="238"/>
      <c r="FW67" s="238"/>
      <c r="FX67" s="238"/>
      <c r="FY67" s="238"/>
      <c r="FZ67" s="238"/>
      <c r="GA67" s="238">
        <v>358567.23798999999</v>
      </c>
      <c r="GB67" s="244">
        <v>13362.756719999999</v>
      </c>
      <c r="GC67" s="242">
        <v>80.296452360129507</v>
      </c>
      <c r="GD67" s="245">
        <v>5590.7709400000003</v>
      </c>
      <c r="GE67" s="239">
        <v>5093.583455</v>
      </c>
      <c r="GF67" s="239">
        <v>5435.5245450000002</v>
      </c>
      <c r="GG67" s="239">
        <v>16338.831136000001</v>
      </c>
      <c r="GH67" s="239" t="s">
        <v>473</v>
      </c>
      <c r="GI67" s="239">
        <v>6473.5099630000004</v>
      </c>
      <c r="GJ67" s="239">
        <v>10226.656883</v>
      </c>
      <c r="GK67" s="239" t="s">
        <v>473</v>
      </c>
      <c r="GL67" s="239">
        <v>6067.9086559999996</v>
      </c>
      <c r="GM67" s="239">
        <v>6132.010706</v>
      </c>
      <c r="GN67" s="239">
        <v>6269.0779830000001</v>
      </c>
      <c r="GO67" s="239">
        <v>5195.4377059999997</v>
      </c>
      <c r="GP67" s="239">
        <v>8294.4343709999994</v>
      </c>
      <c r="GQ67" s="239">
        <v>8684.4623009999996</v>
      </c>
      <c r="GR67" s="239">
        <v>14815.126480999999</v>
      </c>
      <c r="GS67" s="239">
        <v>15839.237223</v>
      </c>
      <c r="GT67" s="239">
        <v>8820.8592310000004</v>
      </c>
      <c r="GU67" s="239">
        <v>9495.2873760000002</v>
      </c>
      <c r="GV67" s="239">
        <v>7577.6829109999999</v>
      </c>
      <c r="GW67" s="239">
        <v>7762.9614949999996</v>
      </c>
      <c r="GX67" s="239">
        <v>9446.8780439999991</v>
      </c>
      <c r="GY67" s="239">
        <v>7266.6900429999996</v>
      </c>
      <c r="GZ67" s="239">
        <v>8212.4665100000002</v>
      </c>
      <c r="HA67" s="239">
        <v>6765.4063910000004</v>
      </c>
      <c r="HB67" s="239">
        <v>10064.936669999999</v>
      </c>
      <c r="HC67" s="239">
        <v>13881.524246000001</v>
      </c>
      <c r="HD67" s="239">
        <v>12991.088573000001</v>
      </c>
      <c r="HE67" s="239">
        <v>6814.4587609999999</v>
      </c>
      <c r="HF67" s="239">
        <v>7437.7705919999999</v>
      </c>
      <c r="HG67" s="239">
        <v>15793.397357</v>
      </c>
      <c r="HH67" s="239">
        <v>11869.339330000001</v>
      </c>
      <c r="HI67" s="239">
        <v>5448.7755100000004</v>
      </c>
      <c r="HJ67" s="239">
        <v>7813.8191500000003</v>
      </c>
      <c r="HK67" s="239">
        <v>7692.283762</v>
      </c>
      <c r="HL67" s="239">
        <v>6766.2025620000004</v>
      </c>
      <c r="HM67" s="239">
        <v>4280.6315009999998</v>
      </c>
      <c r="HN67" s="239">
        <v>9254.2044760000008</v>
      </c>
      <c r="HO67" s="239">
        <v>13430.527856999999</v>
      </c>
      <c r="HP67" s="239">
        <v>21387.092691000002</v>
      </c>
      <c r="HQ67" s="239">
        <v>8255.8292579999998</v>
      </c>
      <c r="HR67" s="239">
        <v>12310.989388</v>
      </c>
      <c r="HS67" s="239">
        <v>15745.128925000001</v>
      </c>
      <c r="HT67" s="239">
        <v>10330.412817</v>
      </c>
      <c r="HU67" s="239">
        <v>7339.8311379999996</v>
      </c>
      <c r="HV67" s="239">
        <v>6452.6876579999998</v>
      </c>
      <c r="HW67" s="239">
        <v>6720.1779159999996</v>
      </c>
      <c r="HX67" s="239">
        <v>8084.5064890000003</v>
      </c>
      <c r="HY67" s="239">
        <v>10375.111354999999</v>
      </c>
      <c r="HZ67" s="239">
        <v>5566.2654220000004</v>
      </c>
      <c r="IA67" s="239">
        <v>5601.5724309999996</v>
      </c>
      <c r="IB67" s="239">
        <v>5448.4427949999999</v>
      </c>
      <c r="IC67" s="239">
        <v>7473.9839609999999</v>
      </c>
      <c r="ID67" s="239">
        <v>14992.564856999999</v>
      </c>
      <c r="IE67" s="239">
        <v>7805.0377879999996</v>
      </c>
      <c r="IF67" s="239">
        <v>6767.7159760000004</v>
      </c>
      <c r="IG67" s="239">
        <v>5745.6452529999997</v>
      </c>
      <c r="IH67" s="238">
        <v>120.63216765836</v>
      </c>
      <c r="II67" s="238">
        <v>119.819670894472</v>
      </c>
      <c r="IJ67" s="238">
        <v>114.67361817885801</v>
      </c>
      <c r="IK67" s="238">
        <v>111.958191906861</v>
      </c>
      <c r="IL67" s="238">
        <v>114.470671780347</v>
      </c>
      <c r="IM67" s="238">
        <v>119.192700847707</v>
      </c>
      <c r="IN67" s="238">
        <v>93.511236214907896</v>
      </c>
      <c r="IO67" s="238">
        <v>97.918554422</v>
      </c>
      <c r="IP67" s="219"/>
    </row>
    <row r="68" spans="1:250" ht="15.75" customHeight="1">
      <c r="A68" s="237">
        <v>41609</v>
      </c>
      <c r="B68" s="240">
        <v>1020</v>
      </c>
      <c r="C68" s="240">
        <v>1320</v>
      </c>
      <c r="D68" s="240">
        <v>850</v>
      </c>
      <c r="E68" s="240">
        <v>2170</v>
      </c>
      <c r="F68" s="240">
        <v>4200</v>
      </c>
      <c r="G68" s="240">
        <v>1900</v>
      </c>
      <c r="H68" s="238">
        <v>293</v>
      </c>
      <c r="I68" s="238" t="s">
        <v>474</v>
      </c>
      <c r="J68" s="239">
        <v>32806</v>
      </c>
      <c r="K68" s="239">
        <v>15551</v>
      </c>
      <c r="L68" s="239">
        <v>9166</v>
      </c>
      <c r="M68" s="239">
        <v>179982</v>
      </c>
      <c r="N68" s="239">
        <v>35065</v>
      </c>
      <c r="O68" s="239">
        <v>23928</v>
      </c>
      <c r="P68" s="239">
        <v>131145</v>
      </c>
      <c r="Q68" s="239">
        <v>12083</v>
      </c>
      <c r="R68" s="239">
        <v>13245</v>
      </c>
      <c r="S68" s="239">
        <v>9598</v>
      </c>
      <c r="T68" s="240">
        <v>89901</v>
      </c>
      <c r="U68" s="240">
        <v>343713</v>
      </c>
      <c r="V68" s="238">
        <v>2943</v>
      </c>
      <c r="W68" s="238">
        <v>54959</v>
      </c>
      <c r="X68" s="238">
        <v>4610</v>
      </c>
      <c r="Y68" s="238">
        <v>62512</v>
      </c>
      <c r="Z68" s="238">
        <v>430196</v>
      </c>
      <c r="AA68" s="238">
        <v>4630092</v>
      </c>
      <c r="AB68" s="238">
        <v>214098</v>
      </c>
      <c r="AC68" s="238">
        <v>5274386</v>
      </c>
      <c r="AD68" s="238"/>
      <c r="AE68" s="238"/>
      <c r="AF68" s="238"/>
      <c r="AG68" s="238"/>
      <c r="AH68" s="238"/>
      <c r="AI68" s="238"/>
      <c r="AJ68" s="238"/>
      <c r="AK68" s="238"/>
      <c r="AL68" s="238"/>
      <c r="AM68" s="238"/>
      <c r="AN68" s="238"/>
      <c r="AO68" s="238"/>
      <c r="AP68" s="238"/>
      <c r="AQ68" s="238"/>
      <c r="AR68" s="238">
        <v>4271755</v>
      </c>
      <c r="AS68" s="238">
        <v>1002631</v>
      </c>
      <c r="AT68" s="238">
        <v>5274386</v>
      </c>
      <c r="AU68" s="238">
        <v>8894</v>
      </c>
      <c r="AV68" s="238">
        <v>31124</v>
      </c>
      <c r="AW68" s="238">
        <v>9750</v>
      </c>
      <c r="AX68" s="238">
        <v>10322</v>
      </c>
      <c r="AY68" s="238">
        <v>59652</v>
      </c>
      <c r="AZ68" s="238">
        <v>1548</v>
      </c>
      <c r="BA68" s="238">
        <v>121290</v>
      </c>
      <c r="BB68" s="238">
        <v>2441808</v>
      </c>
      <c r="BC68" s="238">
        <v>6722119</v>
      </c>
      <c r="BD68" s="238">
        <v>2370920</v>
      </c>
      <c r="BE68" s="238">
        <v>2151421</v>
      </c>
      <c r="BF68" s="238">
        <v>10662361</v>
      </c>
      <c r="BG68" s="238">
        <v>567139</v>
      </c>
      <c r="BH68" s="238">
        <v>24915768</v>
      </c>
      <c r="BI68" s="238"/>
      <c r="BJ68" s="238"/>
      <c r="BK68" s="238"/>
      <c r="BL68" s="238"/>
      <c r="BM68" s="238"/>
      <c r="BN68" s="238"/>
      <c r="BO68" s="238"/>
      <c r="BP68" s="238"/>
      <c r="BQ68" s="238"/>
      <c r="BR68" s="238"/>
      <c r="BS68" s="238"/>
      <c r="BT68" s="238"/>
      <c r="BU68" s="238"/>
      <c r="BV68" s="238"/>
      <c r="BW68" s="238">
        <v>22726703</v>
      </c>
      <c r="BX68" s="238">
        <v>2189065</v>
      </c>
      <c r="BY68" s="244">
        <v>24915768</v>
      </c>
      <c r="BZ68" s="238">
        <v>4647.8500000000004</v>
      </c>
      <c r="CA68" s="243">
        <v>1106</v>
      </c>
      <c r="CB68" s="238">
        <v>519</v>
      </c>
      <c r="CC68" s="238">
        <v>275</v>
      </c>
      <c r="CD68" s="238">
        <v>98545</v>
      </c>
      <c r="CE68" s="238">
        <v>914744</v>
      </c>
      <c r="CF68" s="238"/>
      <c r="CG68" s="238"/>
      <c r="CH68" s="238">
        <v>232.59172599999999</v>
      </c>
      <c r="CI68" s="238">
        <v>4211.4418589999996</v>
      </c>
      <c r="CJ68" s="242">
        <v>343.22</v>
      </c>
      <c r="CK68" s="243"/>
      <c r="CL68" s="238"/>
      <c r="CM68" s="238"/>
      <c r="CN68" s="238"/>
      <c r="CO68" s="238"/>
      <c r="CP68" s="238"/>
      <c r="CQ68" s="238"/>
      <c r="CR68" s="240">
        <v>3662</v>
      </c>
      <c r="CS68" s="240">
        <v>51225</v>
      </c>
      <c r="CT68" s="240">
        <v>15539</v>
      </c>
      <c r="CU68" s="240">
        <v>144049</v>
      </c>
      <c r="CV68" s="238"/>
      <c r="CW68" s="238"/>
      <c r="CX68" s="238"/>
      <c r="CY68" s="238"/>
      <c r="CZ68" s="240">
        <v>116549.8204</v>
      </c>
      <c r="DA68" s="240">
        <v>1183600.7986999999</v>
      </c>
      <c r="DB68" s="240">
        <v>65598.6967</v>
      </c>
      <c r="DC68" s="240">
        <v>778091.56810000003</v>
      </c>
      <c r="DD68" s="238">
        <v>1960586</v>
      </c>
      <c r="DE68" s="240">
        <v>161962</v>
      </c>
      <c r="DF68" s="240">
        <v>0.210215294047817</v>
      </c>
      <c r="DG68" s="240">
        <v>17.780922915125402</v>
      </c>
      <c r="DH68" s="240">
        <v>20.183744323751402</v>
      </c>
      <c r="DI68" s="238">
        <v>172868.84700000001</v>
      </c>
      <c r="DJ68" s="238">
        <v>64295.832999999999</v>
      </c>
      <c r="DK68" s="238">
        <v>155455.098</v>
      </c>
      <c r="DL68" s="238">
        <v>239388.33199999999</v>
      </c>
      <c r="DM68" s="238">
        <v>11815.205</v>
      </c>
      <c r="DN68" s="238">
        <v>15162.23</v>
      </c>
      <c r="DO68" s="238">
        <v>148.88499999999999</v>
      </c>
      <c r="DP68" s="238">
        <v>185.02199999999999</v>
      </c>
      <c r="DQ68" s="238">
        <v>659319.45200000005</v>
      </c>
      <c r="DR68" s="239">
        <v>18890</v>
      </c>
      <c r="DS68" s="239">
        <v>4470</v>
      </c>
      <c r="DT68" s="239">
        <v>37438</v>
      </c>
      <c r="DU68" s="239">
        <v>133946</v>
      </c>
      <c r="DV68" s="239">
        <v>526</v>
      </c>
      <c r="DW68" s="239">
        <v>1998</v>
      </c>
      <c r="DX68" s="239">
        <v>33733</v>
      </c>
      <c r="DY68" s="238">
        <v>235</v>
      </c>
      <c r="DZ68" s="239">
        <v>231236</v>
      </c>
      <c r="EA68" s="239">
        <v>2260613</v>
      </c>
      <c r="EB68" s="238">
        <v>1787</v>
      </c>
      <c r="EC68" s="238">
        <v>8702</v>
      </c>
      <c r="ED68" s="238">
        <v>500</v>
      </c>
      <c r="EE68" s="238">
        <v>5624</v>
      </c>
      <c r="EF68" s="238">
        <v>1564</v>
      </c>
      <c r="EG68" s="238">
        <v>4153</v>
      </c>
      <c r="EH68" s="238">
        <v>1608</v>
      </c>
      <c r="EI68" s="238">
        <v>38917</v>
      </c>
      <c r="EJ68" s="238">
        <v>4408</v>
      </c>
      <c r="EK68" s="238">
        <v>290</v>
      </c>
      <c r="EL68" s="238">
        <v>260</v>
      </c>
      <c r="EM68" s="238">
        <v>39373</v>
      </c>
      <c r="EN68" s="239">
        <v>140364</v>
      </c>
      <c r="EO68" s="239">
        <v>32951</v>
      </c>
      <c r="EP68" s="239">
        <v>6751</v>
      </c>
      <c r="EQ68" s="239">
        <v>6994</v>
      </c>
      <c r="ER68" s="239">
        <v>7633</v>
      </c>
      <c r="ES68" s="239">
        <v>1763</v>
      </c>
      <c r="ET68" s="239">
        <v>3861</v>
      </c>
      <c r="EU68" s="239">
        <v>35613</v>
      </c>
      <c r="EV68" s="239">
        <v>370267</v>
      </c>
      <c r="EW68" s="239">
        <v>60883</v>
      </c>
      <c r="EX68" s="239">
        <v>10293</v>
      </c>
      <c r="EY68" s="239">
        <v>30278</v>
      </c>
      <c r="EZ68" s="239">
        <v>26490</v>
      </c>
      <c r="FA68" s="239">
        <v>4712</v>
      </c>
      <c r="FB68" s="239">
        <v>12596</v>
      </c>
      <c r="FC68" s="239">
        <v>126060</v>
      </c>
      <c r="FD68" s="238"/>
      <c r="FE68" s="238">
        <v>2.0499999999999998</v>
      </c>
      <c r="FF68" s="238">
        <v>1.5</v>
      </c>
      <c r="FG68" s="238">
        <v>4.3</v>
      </c>
      <c r="FH68" s="238">
        <v>3.5</v>
      </c>
      <c r="FI68" s="238">
        <v>2.7</v>
      </c>
      <c r="FJ68" s="238">
        <v>3.3</v>
      </c>
      <c r="FK68" s="238">
        <v>4.05</v>
      </c>
      <c r="FL68" s="238">
        <v>31.1</v>
      </c>
      <c r="FM68" s="238">
        <v>36.6</v>
      </c>
      <c r="FN68" s="238">
        <v>31.8</v>
      </c>
      <c r="FO68" s="238">
        <v>19.100000000000001</v>
      </c>
      <c r="FP68" s="238">
        <v>26</v>
      </c>
      <c r="FQ68" s="238">
        <v>27.3</v>
      </c>
      <c r="FR68" s="238">
        <v>14</v>
      </c>
      <c r="FS68" s="238">
        <v>38.5</v>
      </c>
      <c r="FT68" s="238"/>
      <c r="FU68" s="238"/>
      <c r="FV68" s="238"/>
      <c r="FW68" s="238"/>
      <c r="FX68" s="238"/>
      <c r="FY68" s="238"/>
      <c r="FZ68" s="238"/>
      <c r="GA68" s="238">
        <v>349490.114321</v>
      </c>
      <c r="GB68" s="244">
        <v>13024.485619999999</v>
      </c>
      <c r="GC68" s="242">
        <v>82.609941107346899</v>
      </c>
      <c r="GD68" s="245">
        <v>7884.1071940000002</v>
      </c>
      <c r="GE68" s="239">
        <v>8166.5258039999999</v>
      </c>
      <c r="GF68" s="239">
        <v>10339.550999999999</v>
      </c>
      <c r="GG68" s="239">
        <v>23149.998539</v>
      </c>
      <c r="GH68" s="239" t="s">
        <v>473</v>
      </c>
      <c r="GI68" s="239">
        <v>10000.201825</v>
      </c>
      <c r="GJ68" s="239">
        <v>16711.297526999999</v>
      </c>
      <c r="GK68" s="239" t="s">
        <v>473</v>
      </c>
      <c r="GL68" s="239">
        <v>9282.8183329999993</v>
      </c>
      <c r="GM68" s="239">
        <v>9361.7684200000003</v>
      </c>
      <c r="GN68" s="239">
        <v>10652.327574000001</v>
      </c>
      <c r="GO68" s="239">
        <v>8140.7961859999996</v>
      </c>
      <c r="GP68" s="239">
        <v>13965.419433999999</v>
      </c>
      <c r="GQ68" s="239">
        <v>16290.938038</v>
      </c>
      <c r="GR68" s="239">
        <v>22963.468148</v>
      </c>
      <c r="GS68" s="239">
        <v>22529.272495000001</v>
      </c>
      <c r="GT68" s="239">
        <v>14110.992741</v>
      </c>
      <c r="GU68" s="239">
        <v>14857.092191</v>
      </c>
      <c r="GV68" s="239">
        <v>11307.630134000001</v>
      </c>
      <c r="GW68" s="239">
        <v>11843.385295</v>
      </c>
      <c r="GX68" s="239">
        <v>15525.764886999999</v>
      </c>
      <c r="GY68" s="239">
        <v>10595.359487</v>
      </c>
      <c r="GZ68" s="239">
        <v>13569.989116000001</v>
      </c>
      <c r="HA68" s="239">
        <v>9578.0677940000005</v>
      </c>
      <c r="HB68" s="239">
        <v>14855.98379</v>
      </c>
      <c r="HC68" s="239">
        <v>23097.249632999999</v>
      </c>
      <c r="HD68" s="239">
        <v>19696.900957000002</v>
      </c>
      <c r="HE68" s="239">
        <v>10493.239546999999</v>
      </c>
      <c r="HF68" s="239">
        <v>11655.940412</v>
      </c>
      <c r="HG68" s="239">
        <v>24402.956588000001</v>
      </c>
      <c r="HH68" s="239">
        <v>18016.613124</v>
      </c>
      <c r="HI68" s="239">
        <v>7915.4099379999998</v>
      </c>
      <c r="HJ68" s="239">
        <v>11607.128199000001</v>
      </c>
      <c r="HK68" s="239">
        <v>11561.658545</v>
      </c>
      <c r="HL68" s="239">
        <v>10090.771049000001</v>
      </c>
      <c r="HM68" s="239">
        <v>6097.3500629999999</v>
      </c>
      <c r="HN68" s="239">
        <v>13495.426772000001</v>
      </c>
      <c r="HO68" s="239">
        <v>17442.722857000001</v>
      </c>
      <c r="HP68" s="239">
        <v>26824.557647000001</v>
      </c>
      <c r="HQ68" s="239">
        <v>11823.685844</v>
      </c>
      <c r="HR68" s="239">
        <v>18890.372084999999</v>
      </c>
      <c r="HS68" s="239">
        <v>23495.100760000001</v>
      </c>
      <c r="HT68" s="239">
        <v>16319.207506000001</v>
      </c>
      <c r="HU68" s="239">
        <v>10800.172146999999</v>
      </c>
      <c r="HV68" s="239">
        <v>9540.8795690000006</v>
      </c>
      <c r="HW68" s="239">
        <v>10291.878360000001</v>
      </c>
      <c r="HX68" s="239">
        <v>11895.734673999999</v>
      </c>
      <c r="HY68" s="239">
        <v>16695.308147</v>
      </c>
      <c r="HZ68" s="239">
        <v>8388.0271130000001</v>
      </c>
      <c r="IA68" s="239">
        <v>7595.3644350000004</v>
      </c>
      <c r="IB68" s="239">
        <v>7990.2333269999999</v>
      </c>
      <c r="IC68" s="239">
        <v>11678.345929999999</v>
      </c>
      <c r="ID68" s="239">
        <v>21798.682949999999</v>
      </c>
      <c r="IE68" s="239">
        <v>11598.786883999999</v>
      </c>
      <c r="IF68" s="239">
        <v>10483.571475999999</v>
      </c>
      <c r="IG68" s="239">
        <v>8424.8363850000005</v>
      </c>
      <c r="IH68" s="238">
        <v>127.2678561451</v>
      </c>
      <c r="II68" s="238">
        <v>124.192317582447</v>
      </c>
      <c r="IJ68" s="238">
        <v>115.246551575423</v>
      </c>
      <c r="IK68" s="238">
        <v>122.247215388063</v>
      </c>
      <c r="IL68" s="238">
        <v>124.154107006415</v>
      </c>
      <c r="IM68" s="238">
        <v>121.490722117525</v>
      </c>
      <c r="IN68" s="238">
        <v>107.974950098943</v>
      </c>
      <c r="IO68" s="238">
        <v>108.11079963420001</v>
      </c>
      <c r="IP68" s="219"/>
    </row>
    <row r="69" spans="1:250" ht="15.75" customHeight="1">
      <c r="A69" s="237">
        <v>41640</v>
      </c>
      <c r="B69" s="240">
        <v>1220</v>
      </c>
      <c r="C69" s="240">
        <v>1790</v>
      </c>
      <c r="D69" s="240">
        <v>1060</v>
      </c>
      <c r="E69" s="240">
        <v>2621</v>
      </c>
      <c r="F69" s="240">
        <v>4730</v>
      </c>
      <c r="G69" s="240">
        <v>2300</v>
      </c>
      <c r="H69" s="238">
        <v>270.24989699999998</v>
      </c>
      <c r="I69" s="238" t="s">
        <v>474</v>
      </c>
      <c r="J69" s="239">
        <v>37947</v>
      </c>
      <c r="K69" s="239">
        <v>13057</v>
      </c>
      <c r="L69" s="239">
        <v>5495</v>
      </c>
      <c r="M69" s="239">
        <v>205434</v>
      </c>
      <c r="N69" s="239">
        <v>31134</v>
      </c>
      <c r="O69" s="239">
        <v>12397</v>
      </c>
      <c r="P69" s="239">
        <v>153556</v>
      </c>
      <c r="Q69" s="239">
        <v>10894</v>
      </c>
      <c r="R69" s="239">
        <v>7432</v>
      </c>
      <c r="S69" s="239">
        <v>7345</v>
      </c>
      <c r="T69" s="240">
        <v>102534</v>
      </c>
      <c r="U69" s="240">
        <v>410976</v>
      </c>
      <c r="V69" s="238">
        <v>3089</v>
      </c>
      <c r="W69" s="238">
        <v>52505</v>
      </c>
      <c r="X69" s="238">
        <v>2705</v>
      </c>
      <c r="Y69" s="238">
        <v>58299</v>
      </c>
      <c r="Z69" s="238">
        <v>446949</v>
      </c>
      <c r="AA69" s="238">
        <v>4408823</v>
      </c>
      <c r="AB69" s="238">
        <v>191893</v>
      </c>
      <c r="AC69" s="238">
        <v>5047665</v>
      </c>
      <c r="AD69" s="238"/>
      <c r="AE69" s="238"/>
      <c r="AF69" s="238"/>
      <c r="AG69" s="238"/>
      <c r="AH69" s="238"/>
      <c r="AI69" s="238"/>
      <c r="AJ69" s="238"/>
      <c r="AK69" s="238"/>
      <c r="AL69" s="238"/>
      <c r="AM69" s="238"/>
      <c r="AN69" s="238"/>
      <c r="AO69" s="238"/>
      <c r="AP69" s="238"/>
      <c r="AQ69" s="238"/>
      <c r="AR69" s="238">
        <v>4051675</v>
      </c>
      <c r="AS69" s="238">
        <v>995990</v>
      </c>
      <c r="AT69" s="238">
        <v>5047665</v>
      </c>
      <c r="AU69" s="238">
        <v>9293</v>
      </c>
      <c r="AV69" s="238">
        <v>29235</v>
      </c>
      <c r="AW69" s="238">
        <v>9522</v>
      </c>
      <c r="AX69" s="238">
        <v>9653</v>
      </c>
      <c r="AY69" s="238">
        <v>53813</v>
      </c>
      <c r="AZ69" s="238">
        <v>1286</v>
      </c>
      <c r="BA69" s="238">
        <v>112802</v>
      </c>
      <c r="BB69" s="238">
        <v>2591456</v>
      </c>
      <c r="BC69" s="238">
        <v>6316030</v>
      </c>
      <c r="BD69" s="238">
        <v>2331272</v>
      </c>
      <c r="BE69" s="238">
        <v>2005532</v>
      </c>
      <c r="BF69" s="238">
        <v>9447356</v>
      </c>
      <c r="BG69" s="238">
        <v>488219</v>
      </c>
      <c r="BH69" s="238">
        <v>23179865</v>
      </c>
      <c r="BI69" s="238"/>
      <c r="BJ69" s="238"/>
      <c r="BK69" s="238"/>
      <c r="BL69" s="238"/>
      <c r="BM69" s="238"/>
      <c r="BN69" s="238"/>
      <c r="BO69" s="238"/>
      <c r="BP69" s="238"/>
      <c r="BQ69" s="238"/>
      <c r="BR69" s="238"/>
      <c r="BS69" s="238"/>
      <c r="BT69" s="238"/>
      <c r="BU69" s="238"/>
      <c r="BV69" s="238"/>
      <c r="BW69" s="238">
        <v>20506191</v>
      </c>
      <c r="BX69" s="238">
        <v>2673674</v>
      </c>
      <c r="BY69" s="244">
        <v>23179865</v>
      </c>
      <c r="BZ69" s="238">
        <v>4759.99</v>
      </c>
      <c r="CA69" s="243">
        <v>1108</v>
      </c>
      <c r="CB69" s="238">
        <v>525</v>
      </c>
      <c r="CC69" s="238">
        <v>281</v>
      </c>
      <c r="CD69" s="238">
        <v>100373</v>
      </c>
      <c r="CE69" s="238">
        <v>910318</v>
      </c>
      <c r="CF69" s="238"/>
      <c r="CG69" s="238"/>
      <c r="CH69" s="238">
        <v>171.5532</v>
      </c>
      <c r="CI69" s="238">
        <v>2905.9227810000002</v>
      </c>
      <c r="CJ69" s="242">
        <v>219.04</v>
      </c>
      <c r="CK69" s="243"/>
      <c r="CL69" s="238"/>
      <c r="CM69" s="238"/>
      <c r="CN69" s="238"/>
      <c r="CO69" s="238"/>
      <c r="CP69" s="238"/>
      <c r="CQ69" s="238"/>
      <c r="CR69" s="240">
        <v>10640</v>
      </c>
      <c r="CS69" s="240">
        <v>109360</v>
      </c>
      <c r="CT69" s="240">
        <v>18125</v>
      </c>
      <c r="CU69" s="240">
        <v>163033</v>
      </c>
      <c r="CV69" s="240">
        <v>7493</v>
      </c>
      <c r="CW69" s="240">
        <v>72020</v>
      </c>
      <c r="CX69" s="240">
        <v>4529</v>
      </c>
      <c r="CY69" s="240">
        <v>25142</v>
      </c>
      <c r="CZ69" s="240">
        <v>98697.579599999997</v>
      </c>
      <c r="DA69" s="240">
        <v>1098702.8892000001</v>
      </c>
      <c r="DB69" s="240">
        <v>70617.798299999995</v>
      </c>
      <c r="DC69" s="240">
        <v>758628.08409999998</v>
      </c>
      <c r="DD69" s="238">
        <v>1866138</v>
      </c>
      <c r="DE69" s="240">
        <v>349054</v>
      </c>
      <c r="DF69" s="240">
        <v>0.210215294047817</v>
      </c>
      <c r="DG69" s="240">
        <v>18.966926770712298</v>
      </c>
      <c r="DH69" s="240">
        <v>21.686200399168602</v>
      </c>
      <c r="DI69" s="238">
        <v>209608.473</v>
      </c>
      <c r="DJ69" s="238">
        <v>65845.221999999994</v>
      </c>
      <c r="DK69" s="238">
        <v>170108.829</v>
      </c>
      <c r="DL69" s="238">
        <v>242228.967</v>
      </c>
      <c r="DM69" s="238">
        <v>10991.483</v>
      </c>
      <c r="DN69" s="238">
        <v>14964.262000000001</v>
      </c>
      <c r="DO69" s="238">
        <v>136.96600000000001</v>
      </c>
      <c r="DP69" s="238">
        <v>503.75599999999997</v>
      </c>
      <c r="DQ69" s="238">
        <v>714387.95799999998</v>
      </c>
      <c r="DR69" s="239">
        <v>16660</v>
      </c>
      <c r="DS69" s="239">
        <v>3982</v>
      </c>
      <c r="DT69" s="239">
        <v>38414</v>
      </c>
      <c r="DU69" s="239">
        <v>129167</v>
      </c>
      <c r="DV69" s="239">
        <v>430</v>
      </c>
      <c r="DW69" s="239">
        <v>2187</v>
      </c>
      <c r="DX69" s="239">
        <v>33064</v>
      </c>
      <c r="DY69" s="238">
        <v>210</v>
      </c>
      <c r="DZ69" s="239">
        <v>224114</v>
      </c>
      <c r="EA69" s="239">
        <v>2247130</v>
      </c>
      <c r="EB69" s="238">
        <v>2072</v>
      </c>
      <c r="EC69" s="238">
        <v>8975</v>
      </c>
      <c r="ED69" s="238">
        <v>687</v>
      </c>
      <c r="EE69" s="238">
        <v>5007</v>
      </c>
      <c r="EF69" s="238">
        <v>1602</v>
      </c>
      <c r="EG69" s="238">
        <v>4469</v>
      </c>
      <c r="EH69" s="238">
        <v>1658</v>
      </c>
      <c r="EI69" s="238">
        <v>36177.17</v>
      </c>
      <c r="EJ69" s="238">
        <v>4980</v>
      </c>
      <c r="EK69" s="238">
        <v>308</v>
      </c>
      <c r="EL69" s="238">
        <v>260</v>
      </c>
      <c r="EM69" s="238">
        <v>43336</v>
      </c>
      <c r="EN69" s="239">
        <v>264751</v>
      </c>
      <c r="EO69" s="239">
        <v>42404</v>
      </c>
      <c r="EP69" s="239">
        <v>10619</v>
      </c>
      <c r="EQ69" s="239">
        <v>18044</v>
      </c>
      <c r="ER69" s="239">
        <v>16184</v>
      </c>
      <c r="ES69" s="239">
        <v>3690</v>
      </c>
      <c r="ET69" s="239">
        <v>16232</v>
      </c>
      <c r="EU69" s="239">
        <v>67140</v>
      </c>
      <c r="EV69" s="239">
        <v>938164</v>
      </c>
      <c r="EW69" s="239">
        <v>82182</v>
      </c>
      <c r="EX69" s="239">
        <v>16027</v>
      </c>
      <c r="EY69" s="239">
        <v>103020</v>
      </c>
      <c r="EZ69" s="239">
        <v>81980</v>
      </c>
      <c r="FA69" s="239">
        <v>17359</v>
      </c>
      <c r="FB69" s="239">
        <v>70045</v>
      </c>
      <c r="FC69" s="239">
        <v>257903</v>
      </c>
      <c r="FD69" s="238"/>
      <c r="FE69" s="238">
        <v>2.1</v>
      </c>
      <c r="FF69" s="238">
        <v>1.75</v>
      </c>
      <c r="FG69" s="238">
        <v>5.7</v>
      </c>
      <c r="FH69" s="238">
        <v>4.0999999999999996</v>
      </c>
      <c r="FI69" s="238">
        <v>4.7</v>
      </c>
      <c r="FJ69" s="238">
        <v>4.3</v>
      </c>
      <c r="FK69" s="238">
        <v>6.55</v>
      </c>
      <c r="FL69" s="238">
        <v>59.3</v>
      </c>
      <c r="FM69" s="238">
        <v>46.5</v>
      </c>
      <c r="FN69" s="238">
        <v>42.8</v>
      </c>
      <c r="FO69" s="238">
        <v>58.4</v>
      </c>
      <c r="FP69" s="238">
        <v>75.8</v>
      </c>
      <c r="FQ69" s="238">
        <v>78.099999999999994</v>
      </c>
      <c r="FR69" s="238">
        <v>59.3</v>
      </c>
      <c r="FS69" s="238">
        <v>60</v>
      </c>
      <c r="FT69" s="238"/>
      <c r="FU69" s="238"/>
      <c r="FV69" s="238"/>
      <c r="FW69" s="238"/>
      <c r="FX69" s="238"/>
      <c r="FY69" s="238"/>
      <c r="FZ69" s="238"/>
      <c r="GA69" s="238">
        <v>411844.14701000002</v>
      </c>
      <c r="GB69" s="244">
        <v>15348.229890000001</v>
      </c>
      <c r="GC69" s="242">
        <v>85.380434039156199</v>
      </c>
      <c r="GD69" s="245">
        <v>6102.87073969221</v>
      </c>
      <c r="GE69" s="239">
        <v>5499.4853211009204</v>
      </c>
      <c r="GF69" s="239">
        <v>5497.6466666666702</v>
      </c>
      <c r="GG69" s="239">
        <v>17216.113061797801</v>
      </c>
      <c r="GH69" s="239" t="s">
        <v>473</v>
      </c>
      <c r="GI69" s="239">
        <v>7025.0059999999903</v>
      </c>
      <c r="GJ69" s="239">
        <v>12243.227702877801</v>
      </c>
      <c r="GK69" s="239" t="s">
        <v>473</v>
      </c>
      <c r="GL69" s="239">
        <v>6168.6856302521101</v>
      </c>
      <c r="GM69" s="239">
        <v>6683.2569121658498</v>
      </c>
      <c r="GN69" s="239">
        <v>6838.2082792375104</v>
      </c>
      <c r="GO69" s="239">
        <v>5476.3695407813602</v>
      </c>
      <c r="GP69" s="239">
        <v>10217.394870317001</v>
      </c>
      <c r="GQ69" s="239">
        <v>9517.8897717622003</v>
      </c>
      <c r="GR69" s="239">
        <v>15366.9179643766</v>
      </c>
      <c r="GS69" s="239">
        <v>16878.607064699201</v>
      </c>
      <c r="GT69" s="239">
        <v>10393.0130869565</v>
      </c>
      <c r="GU69" s="239">
        <v>10174.903664187001</v>
      </c>
      <c r="GV69" s="239">
        <v>7959.8785660941003</v>
      </c>
      <c r="GW69" s="239">
        <v>7959.3423859144596</v>
      </c>
      <c r="GX69" s="239">
        <v>10070.0408916954</v>
      </c>
      <c r="GY69" s="239">
        <v>9689.7927874564393</v>
      </c>
      <c r="GZ69" s="239">
        <v>9311.8105691554392</v>
      </c>
      <c r="HA69" s="239">
        <v>8309.4642000000003</v>
      </c>
      <c r="HB69" s="239">
        <v>13168.7532992327</v>
      </c>
      <c r="HC69" s="239">
        <v>17148.9561255265</v>
      </c>
      <c r="HD69" s="239">
        <v>14859.798270944701</v>
      </c>
      <c r="HE69" s="239">
        <v>7902.8745847268501</v>
      </c>
      <c r="HF69" s="239">
        <v>8420.9934210526299</v>
      </c>
      <c r="HG69" s="239">
        <v>30884.3499570034</v>
      </c>
      <c r="HH69" s="239">
        <v>13803.6194562212</v>
      </c>
      <c r="HI69" s="239">
        <v>5271.4736415013404</v>
      </c>
      <c r="HJ69" s="239">
        <v>8599.9907641801201</v>
      </c>
      <c r="HK69" s="239">
        <v>8274.9449451657092</v>
      </c>
      <c r="HL69" s="239">
        <v>7023.0324878813599</v>
      </c>
      <c r="HM69" s="239">
        <v>4407.5595781594402</v>
      </c>
      <c r="HN69" s="239">
        <v>10157.383548489401</v>
      </c>
      <c r="HO69" s="239">
        <v>11602.105384615401</v>
      </c>
      <c r="HP69" s="239">
        <v>21004.054423963102</v>
      </c>
      <c r="HQ69" s="239">
        <v>8575.9704726252003</v>
      </c>
      <c r="HR69" s="239">
        <v>13615.828852434301</v>
      </c>
      <c r="HS69" s="239">
        <v>16384.676293558699</v>
      </c>
      <c r="HT69" s="239">
        <v>11387.657319947601</v>
      </c>
      <c r="HU69" s="239">
        <v>7409.6007580477699</v>
      </c>
      <c r="HV69" s="239">
        <v>6805.2607593513903</v>
      </c>
      <c r="HW69" s="239">
        <v>7978.7320098039299</v>
      </c>
      <c r="HX69" s="239">
        <v>9954.4508730834805</v>
      </c>
      <c r="HY69" s="239">
        <v>11796.940958466501</v>
      </c>
      <c r="HZ69" s="239">
        <v>6105.6803802925497</v>
      </c>
      <c r="IA69" s="239">
        <v>5870.14538535878</v>
      </c>
      <c r="IB69" s="239">
        <v>5465.0611503465698</v>
      </c>
      <c r="IC69" s="239">
        <v>8651.7259460503792</v>
      </c>
      <c r="ID69" s="239">
        <v>16459.771632860102</v>
      </c>
      <c r="IE69" s="239">
        <v>8959.5994061261808</v>
      </c>
      <c r="IF69" s="239">
        <v>6959.2366490630202</v>
      </c>
      <c r="IG69" s="239">
        <v>5690.7451602354504</v>
      </c>
      <c r="IH69" s="238">
        <v>126.918840200253</v>
      </c>
      <c r="II69" s="238">
        <v>125.13012806415399</v>
      </c>
      <c r="IJ69" s="238">
        <v>112.086750128012</v>
      </c>
      <c r="IK69" s="238">
        <v>127.396434177491</v>
      </c>
      <c r="IL69" s="238">
        <v>131.09970621565199</v>
      </c>
      <c r="IM69" s="238">
        <v>118.770092746635</v>
      </c>
      <c r="IN69" s="238">
        <v>116.88960701481</v>
      </c>
      <c r="IO69" s="238">
        <v>114.2133545649</v>
      </c>
      <c r="IP69" s="219"/>
    </row>
    <row r="70" spans="1:250" ht="15.75" customHeight="1">
      <c r="A70" s="237">
        <v>41671</v>
      </c>
      <c r="B70" s="240">
        <v>1350</v>
      </c>
      <c r="C70" s="240">
        <v>1747</v>
      </c>
      <c r="D70" s="240">
        <v>1050</v>
      </c>
      <c r="E70" s="240">
        <v>2815</v>
      </c>
      <c r="F70" s="240">
        <v>4834</v>
      </c>
      <c r="G70" s="240">
        <v>2310</v>
      </c>
      <c r="H70" s="238">
        <v>226.74105900000001</v>
      </c>
      <c r="I70" s="238" t="s">
        <v>474</v>
      </c>
      <c r="J70" s="239">
        <v>9454</v>
      </c>
      <c r="K70" s="239">
        <v>0</v>
      </c>
      <c r="L70" s="239">
        <v>5452</v>
      </c>
      <c r="M70" s="239">
        <v>53487</v>
      </c>
      <c r="N70" s="239">
        <v>0</v>
      </c>
      <c r="O70" s="239">
        <v>15535</v>
      </c>
      <c r="P70" s="239">
        <v>35646</v>
      </c>
      <c r="Q70" s="239">
        <v>0</v>
      </c>
      <c r="R70" s="239">
        <v>8921</v>
      </c>
      <c r="S70" s="239">
        <v>6769</v>
      </c>
      <c r="T70" s="240">
        <v>111873</v>
      </c>
      <c r="U70" s="240">
        <v>448123</v>
      </c>
      <c r="V70" s="238">
        <v>2804</v>
      </c>
      <c r="W70" s="238">
        <v>45783</v>
      </c>
      <c r="X70" s="238">
        <v>2773</v>
      </c>
      <c r="Y70" s="238">
        <v>51360</v>
      </c>
      <c r="Z70" s="238">
        <v>413252</v>
      </c>
      <c r="AA70" s="238">
        <v>3852052</v>
      </c>
      <c r="AB70" s="238">
        <v>200915</v>
      </c>
      <c r="AC70" s="238">
        <v>4466219</v>
      </c>
      <c r="AD70" s="238"/>
      <c r="AE70" s="238"/>
      <c r="AF70" s="238"/>
      <c r="AG70" s="238"/>
      <c r="AH70" s="238"/>
      <c r="AI70" s="238"/>
      <c r="AJ70" s="238"/>
      <c r="AK70" s="238"/>
      <c r="AL70" s="238"/>
      <c r="AM70" s="238"/>
      <c r="AN70" s="238"/>
      <c r="AO70" s="238"/>
      <c r="AP70" s="238"/>
      <c r="AQ70" s="238"/>
      <c r="AR70" s="238">
        <v>3523721</v>
      </c>
      <c r="AS70" s="238">
        <v>942498</v>
      </c>
      <c r="AT70" s="238">
        <v>4466219</v>
      </c>
      <c r="AU70" s="238">
        <v>6949</v>
      </c>
      <c r="AV70" s="238">
        <v>24010</v>
      </c>
      <c r="AW70" s="238">
        <v>7747</v>
      </c>
      <c r="AX70" s="238">
        <v>8180</v>
      </c>
      <c r="AY70" s="238">
        <v>45829</v>
      </c>
      <c r="AZ70" s="238">
        <v>1274</v>
      </c>
      <c r="BA70" s="238">
        <v>93989</v>
      </c>
      <c r="BB70" s="238">
        <v>1893277</v>
      </c>
      <c r="BC70" s="238">
        <v>5182747</v>
      </c>
      <c r="BD70" s="238">
        <v>1859152</v>
      </c>
      <c r="BE70" s="238">
        <v>1697976</v>
      </c>
      <c r="BF70" s="238">
        <v>8051141</v>
      </c>
      <c r="BG70" s="238">
        <v>459486</v>
      </c>
      <c r="BH70" s="238">
        <v>19143779</v>
      </c>
      <c r="BI70" s="238"/>
      <c r="BJ70" s="238"/>
      <c r="BK70" s="238"/>
      <c r="BL70" s="238"/>
      <c r="BM70" s="238"/>
      <c r="BN70" s="238"/>
      <c r="BO70" s="238"/>
      <c r="BP70" s="238"/>
      <c r="BQ70" s="238"/>
      <c r="BR70" s="238"/>
      <c r="BS70" s="238"/>
      <c r="BT70" s="238"/>
      <c r="BU70" s="238"/>
      <c r="BV70" s="238"/>
      <c r="BW70" s="238">
        <v>17319160</v>
      </c>
      <c r="BX70" s="238">
        <v>1824619</v>
      </c>
      <c r="BY70" s="244">
        <v>19143779</v>
      </c>
      <c r="BZ70" s="238">
        <v>4960.42</v>
      </c>
      <c r="CA70" s="243">
        <v>1108</v>
      </c>
      <c r="CB70" s="238">
        <v>534</v>
      </c>
      <c r="CC70" s="238">
        <v>287</v>
      </c>
      <c r="CD70" s="238">
        <v>80853</v>
      </c>
      <c r="CE70" s="238">
        <v>783917</v>
      </c>
      <c r="CF70" s="238"/>
      <c r="CG70" s="238"/>
      <c r="CH70" s="238">
        <v>101.403156</v>
      </c>
      <c r="CI70" s="238">
        <v>1860.6599510000001</v>
      </c>
      <c r="CJ70" s="242">
        <v>215.47</v>
      </c>
      <c r="CK70" s="243"/>
      <c r="CL70" s="238"/>
      <c r="CM70" s="238"/>
      <c r="CN70" s="238"/>
      <c r="CO70" s="238"/>
      <c r="CP70" s="238"/>
      <c r="CQ70" s="238"/>
      <c r="CR70" s="240">
        <v>5462</v>
      </c>
      <c r="CS70" s="240">
        <v>58888</v>
      </c>
      <c r="CT70" s="240">
        <v>15755</v>
      </c>
      <c r="CU70" s="240">
        <v>138348</v>
      </c>
      <c r="CV70" s="240">
        <v>4534</v>
      </c>
      <c r="CW70" s="240">
        <v>41891</v>
      </c>
      <c r="CX70" s="240">
        <v>4359</v>
      </c>
      <c r="CY70" s="240">
        <v>24126</v>
      </c>
      <c r="CZ70" s="240">
        <v>86660.299199999994</v>
      </c>
      <c r="DA70" s="240">
        <v>966130.26659999997</v>
      </c>
      <c r="DB70" s="240">
        <v>59636.783799999997</v>
      </c>
      <c r="DC70" s="240">
        <v>656685.51569999999</v>
      </c>
      <c r="DD70" s="238">
        <v>1853972</v>
      </c>
      <c r="DE70" s="240">
        <v>295781</v>
      </c>
      <c r="DF70" s="240">
        <v>0.21027399800789301</v>
      </c>
      <c r="DG70" s="240">
        <v>21.154379020101601</v>
      </c>
      <c r="DH70" s="240">
        <v>25.5763293077156</v>
      </c>
      <c r="DI70" s="238">
        <v>212106.875</v>
      </c>
      <c r="DJ70" s="238">
        <v>70329.495999999999</v>
      </c>
      <c r="DK70" s="238">
        <v>155016.973</v>
      </c>
      <c r="DL70" s="238">
        <v>183290.22500000001</v>
      </c>
      <c r="DM70" s="238">
        <v>10676.208000000001</v>
      </c>
      <c r="DN70" s="238">
        <v>15315.183999999999</v>
      </c>
      <c r="DO70" s="238">
        <v>42.302</v>
      </c>
      <c r="DP70" s="238">
        <v>205.06700000000001</v>
      </c>
      <c r="DQ70" s="238">
        <v>646982.32999999996</v>
      </c>
      <c r="DR70" s="239">
        <v>18727</v>
      </c>
      <c r="DS70" s="239">
        <v>2924</v>
      </c>
      <c r="DT70" s="239">
        <v>41026</v>
      </c>
      <c r="DU70" s="239">
        <v>84469</v>
      </c>
      <c r="DV70" s="239">
        <v>570</v>
      </c>
      <c r="DW70" s="239">
        <v>2330</v>
      </c>
      <c r="DX70" s="239">
        <v>30015</v>
      </c>
      <c r="DY70" s="238">
        <v>271</v>
      </c>
      <c r="DZ70" s="239">
        <v>180332</v>
      </c>
      <c r="EA70" s="239">
        <v>2004742</v>
      </c>
      <c r="EB70" s="238">
        <v>3607</v>
      </c>
      <c r="EC70" s="238">
        <v>9222</v>
      </c>
      <c r="ED70" s="238">
        <v>838</v>
      </c>
      <c r="EE70" s="238">
        <v>5575</v>
      </c>
      <c r="EF70" s="238">
        <v>1588</v>
      </c>
      <c r="EG70" s="238">
        <v>4010</v>
      </c>
      <c r="EH70" s="238">
        <v>1412</v>
      </c>
      <c r="EI70" s="238">
        <v>32553.24</v>
      </c>
      <c r="EJ70" s="238">
        <v>4286</v>
      </c>
      <c r="EK70" s="238">
        <v>261</v>
      </c>
      <c r="EL70" s="238">
        <v>224</v>
      </c>
      <c r="EM70" s="238">
        <v>36891</v>
      </c>
      <c r="EN70" s="239">
        <v>213880</v>
      </c>
      <c r="EO70" s="239">
        <v>36246</v>
      </c>
      <c r="EP70" s="239">
        <v>9419</v>
      </c>
      <c r="EQ70" s="239">
        <v>12324</v>
      </c>
      <c r="ER70" s="239">
        <v>12044</v>
      </c>
      <c r="ES70" s="239">
        <v>2840</v>
      </c>
      <c r="ET70" s="239">
        <v>12922</v>
      </c>
      <c r="EU70" s="239">
        <v>54009</v>
      </c>
      <c r="EV70" s="239">
        <v>694531</v>
      </c>
      <c r="EW70" s="239">
        <v>72216</v>
      </c>
      <c r="EX70" s="239">
        <v>14233</v>
      </c>
      <c r="EY70" s="239">
        <v>73119</v>
      </c>
      <c r="EZ70" s="239">
        <v>55889</v>
      </c>
      <c r="FA70" s="239">
        <v>10874</v>
      </c>
      <c r="FB70" s="239">
        <v>53181</v>
      </c>
      <c r="FC70" s="239">
        <v>199430</v>
      </c>
      <c r="FD70" s="238"/>
      <c r="FE70" s="238">
        <v>2.15</v>
      </c>
      <c r="FF70" s="238">
        <v>1.5</v>
      </c>
      <c r="FG70" s="238">
        <v>5.9</v>
      </c>
      <c r="FH70" s="238">
        <v>3.65</v>
      </c>
      <c r="FI70" s="238">
        <v>3.8</v>
      </c>
      <c r="FJ70" s="238">
        <v>4.0999999999999996</v>
      </c>
      <c r="FK70" s="238">
        <v>4.1500000000000004</v>
      </c>
      <c r="FL70" s="238">
        <v>52</v>
      </c>
      <c r="FM70" s="238">
        <v>44.8</v>
      </c>
      <c r="FN70" s="238">
        <v>42.9</v>
      </c>
      <c r="FO70" s="238">
        <v>54</v>
      </c>
      <c r="FP70" s="238">
        <v>60</v>
      </c>
      <c r="FQ70" s="238">
        <v>57.9</v>
      </c>
      <c r="FR70" s="238">
        <v>47.5</v>
      </c>
      <c r="FS70" s="238">
        <v>54.8</v>
      </c>
      <c r="FT70" s="238"/>
      <c r="FU70" s="238"/>
      <c r="FV70" s="238"/>
      <c r="FW70" s="238"/>
      <c r="FX70" s="238"/>
      <c r="FY70" s="238"/>
      <c r="FZ70" s="238"/>
      <c r="GA70" s="238">
        <v>438314.95168</v>
      </c>
      <c r="GB70" s="244">
        <v>16334.71956</v>
      </c>
      <c r="GC70" s="242">
        <v>90.392768920403398</v>
      </c>
      <c r="GD70" s="245">
        <v>5991.0383589707499</v>
      </c>
      <c r="GE70" s="239">
        <v>5507.4546153846204</v>
      </c>
      <c r="GF70" s="239">
        <v>7147.25</v>
      </c>
      <c r="GG70" s="239">
        <v>16250.1240677966</v>
      </c>
      <c r="GH70" s="239" t="s">
        <v>473</v>
      </c>
      <c r="GI70" s="239">
        <v>6373.2760436363596</v>
      </c>
      <c r="GJ70" s="239">
        <v>10901.363870257601</v>
      </c>
      <c r="GK70" s="239" t="s">
        <v>473</v>
      </c>
      <c r="GL70" s="239">
        <v>5993.1735853468499</v>
      </c>
      <c r="GM70" s="239">
        <v>6548.4632284768104</v>
      </c>
      <c r="GN70" s="239">
        <v>6709.4726429675402</v>
      </c>
      <c r="GO70" s="239">
        <v>5564.5993273850299</v>
      </c>
      <c r="GP70" s="239">
        <v>8491.58484716157</v>
      </c>
      <c r="GQ70" s="239">
        <v>8933.3471398637903</v>
      </c>
      <c r="GR70" s="239">
        <v>10699.367772277201</v>
      </c>
      <c r="GS70" s="239">
        <v>15895.205609647201</v>
      </c>
      <c r="GT70" s="239">
        <v>9174.4713758724192</v>
      </c>
      <c r="GU70" s="239">
        <v>10108.501298507401</v>
      </c>
      <c r="GV70" s="239">
        <v>7324.8779271070698</v>
      </c>
      <c r="GW70" s="239">
        <v>6998.54900277673</v>
      </c>
      <c r="GX70" s="239">
        <v>8889.7460705023896</v>
      </c>
      <c r="GY70" s="239">
        <v>9840.8541206896698</v>
      </c>
      <c r="GZ70" s="239">
        <v>8530.6580795107002</v>
      </c>
      <c r="HA70" s="239">
        <v>7161.4925333333304</v>
      </c>
      <c r="HB70" s="239">
        <v>10899.8503261803</v>
      </c>
      <c r="HC70" s="239">
        <v>12335.0450661496</v>
      </c>
      <c r="HD70" s="239">
        <v>12472.348108108001</v>
      </c>
      <c r="HE70" s="239">
        <v>7078.1232116991396</v>
      </c>
      <c r="HF70" s="239">
        <v>7205.0543506493505</v>
      </c>
      <c r="HG70" s="239">
        <v>17752.725537244602</v>
      </c>
      <c r="HH70" s="239">
        <v>13008.9056749311</v>
      </c>
      <c r="HI70" s="239">
        <v>5130.6491264390397</v>
      </c>
      <c r="HJ70" s="239">
        <v>8130.0361102152401</v>
      </c>
      <c r="HK70" s="239">
        <v>8258.8268831762598</v>
      </c>
      <c r="HL70" s="239">
        <v>7229.9649650309802</v>
      </c>
      <c r="HM70" s="239">
        <v>4403.8266909454696</v>
      </c>
      <c r="HN70" s="239">
        <v>10011.4094175753</v>
      </c>
      <c r="HO70" s="239">
        <v>10235.1815384615</v>
      </c>
      <c r="HP70" s="239">
        <v>20775.011026785702</v>
      </c>
      <c r="HQ70" s="239">
        <v>8591.2612901701505</v>
      </c>
      <c r="HR70" s="239">
        <v>14621.908297387599</v>
      </c>
      <c r="HS70" s="239">
        <v>16524.421479852099</v>
      </c>
      <c r="HT70" s="239">
        <v>10902.119474605999</v>
      </c>
      <c r="HU70" s="239">
        <v>7383.0694327731198</v>
      </c>
      <c r="HV70" s="239">
        <v>6729.1290855030602</v>
      </c>
      <c r="HW70" s="239">
        <v>7398.6953647058799</v>
      </c>
      <c r="HX70" s="239">
        <v>9939.8332498407999</v>
      </c>
      <c r="HY70" s="239">
        <v>12558.968173076901</v>
      </c>
      <c r="HZ70" s="239">
        <v>6102.0485739728201</v>
      </c>
      <c r="IA70" s="239">
        <v>5961.1007732226399</v>
      </c>
      <c r="IB70" s="239">
        <v>6529.0094282024902</v>
      </c>
      <c r="IC70" s="239">
        <v>8195.3550563537992</v>
      </c>
      <c r="ID70" s="239">
        <v>15592.984645061801</v>
      </c>
      <c r="IE70" s="239">
        <v>9148.3571309936196</v>
      </c>
      <c r="IF70" s="239">
        <v>6713.9750374716295</v>
      </c>
      <c r="IG70" s="239">
        <v>5720.3335774710804</v>
      </c>
      <c r="IH70" s="238">
        <v>110.67730558424</v>
      </c>
      <c r="II70" s="238">
        <v>120.237219778709</v>
      </c>
      <c r="IJ70" s="238">
        <v>107.997230777571</v>
      </c>
      <c r="IK70" s="238">
        <v>122.878510804276</v>
      </c>
      <c r="IL70" s="238">
        <v>91.544639651985094</v>
      </c>
      <c r="IM70" s="238">
        <v>103.510498105312</v>
      </c>
      <c r="IN70" s="238">
        <v>106.805678254418</v>
      </c>
      <c r="IO70" s="238">
        <v>109.1258160958</v>
      </c>
      <c r="IP70" s="219"/>
    </row>
    <row r="71" spans="1:250" ht="15.75" customHeight="1">
      <c r="A71" s="237">
        <v>41699</v>
      </c>
      <c r="B71" s="240">
        <v>1320</v>
      </c>
      <c r="C71" s="240">
        <v>1810</v>
      </c>
      <c r="D71" s="240">
        <v>1000</v>
      </c>
      <c r="E71" s="240">
        <v>2470</v>
      </c>
      <c r="F71" s="240">
        <v>4766</v>
      </c>
      <c r="G71" s="240">
        <v>2130</v>
      </c>
      <c r="H71" s="238">
        <v>229.936915</v>
      </c>
      <c r="I71" s="238" t="s">
        <v>474</v>
      </c>
      <c r="J71" s="239">
        <v>27733</v>
      </c>
      <c r="K71" s="239">
        <v>0</v>
      </c>
      <c r="L71" s="239">
        <v>1587</v>
      </c>
      <c r="M71" s="239">
        <v>148263</v>
      </c>
      <c r="N71" s="239">
        <v>0</v>
      </c>
      <c r="O71" s="239">
        <v>3914</v>
      </c>
      <c r="P71" s="239">
        <v>105941</v>
      </c>
      <c r="Q71" s="239">
        <v>0</v>
      </c>
      <c r="R71" s="239">
        <v>3014</v>
      </c>
      <c r="S71" s="239">
        <v>7509</v>
      </c>
      <c r="T71" s="240">
        <v>104409</v>
      </c>
      <c r="U71" s="240">
        <v>439469</v>
      </c>
      <c r="V71" s="238">
        <v>2703</v>
      </c>
      <c r="W71" s="238">
        <v>51085</v>
      </c>
      <c r="X71" s="238">
        <v>2302</v>
      </c>
      <c r="Y71" s="238">
        <v>56090</v>
      </c>
      <c r="Z71" s="238">
        <v>424666</v>
      </c>
      <c r="AA71" s="238">
        <v>4463854</v>
      </c>
      <c r="AB71" s="238">
        <v>170753</v>
      </c>
      <c r="AC71" s="238">
        <v>5059273</v>
      </c>
      <c r="AD71" s="238"/>
      <c r="AE71" s="238"/>
      <c r="AF71" s="238"/>
      <c r="AG71" s="238"/>
      <c r="AH71" s="238"/>
      <c r="AI71" s="238"/>
      <c r="AJ71" s="238"/>
      <c r="AK71" s="238"/>
      <c r="AL71" s="238"/>
      <c r="AM71" s="238"/>
      <c r="AN71" s="238"/>
      <c r="AO71" s="238"/>
      <c r="AP71" s="238"/>
      <c r="AQ71" s="238"/>
      <c r="AR71" s="238">
        <v>4100717</v>
      </c>
      <c r="AS71" s="238">
        <v>958556</v>
      </c>
      <c r="AT71" s="238">
        <v>5059273</v>
      </c>
      <c r="AU71" s="238">
        <v>7594</v>
      </c>
      <c r="AV71" s="238">
        <v>25748</v>
      </c>
      <c r="AW71" s="238">
        <v>9872</v>
      </c>
      <c r="AX71" s="238">
        <v>7714</v>
      </c>
      <c r="AY71" s="238">
        <v>43699</v>
      </c>
      <c r="AZ71" s="238">
        <v>1235</v>
      </c>
      <c r="BA71" s="238">
        <v>95862</v>
      </c>
      <c r="BB71" s="238">
        <v>2083594</v>
      </c>
      <c r="BC71" s="238">
        <v>5585293</v>
      </c>
      <c r="BD71" s="238">
        <v>2381257</v>
      </c>
      <c r="BE71" s="238">
        <v>1592073</v>
      </c>
      <c r="BF71" s="238">
        <v>7623180</v>
      </c>
      <c r="BG71" s="238">
        <v>455175</v>
      </c>
      <c r="BH71" s="238">
        <v>19720572</v>
      </c>
      <c r="BI71" s="238"/>
      <c r="BJ71" s="238"/>
      <c r="BK71" s="238"/>
      <c r="BL71" s="238"/>
      <c r="BM71" s="238"/>
      <c r="BN71" s="238"/>
      <c r="BO71" s="238"/>
      <c r="BP71" s="238"/>
      <c r="BQ71" s="238"/>
      <c r="BR71" s="238"/>
      <c r="BS71" s="238"/>
      <c r="BT71" s="238"/>
      <c r="BU71" s="238"/>
      <c r="BV71" s="238"/>
      <c r="BW71" s="238">
        <v>17692545</v>
      </c>
      <c r="BX71" s="238">
        <v>2028027</v>
      </c>
      <c r="BY71" s="244">
        <v>19720572</v>
      </c>
      <c r="BZ71" s="238">
        <v>5077.7299999999996</v>
      </c>
      <c r="CA71" s="243">
        <v>1111</v>
      </c>
      <c r="CB71" s="238">
        <v>537</v>
      </c>
      <c r="CC71" s="238">
        <v>289</v>
      </c>
      <c r="CD71" s="238">
        <v>89527</v>
      </c>
      <c r="CE71" s="238">
        <v>898807</v>
      </c>
      <c r="CF71" s="238"/>
      <c r="CG71" s="238"/>
      <c r="CH71" s="238">
        <v>124.073789</v>
      </c>
      <c r="CI71" s="238">
        <v>2254.9634980000001</v>
      </c>
      <c r="CJ71" s="242">
        <v>256.23</v>
      </c>
      <c r="CK71" s="243"/>
      <c r="CL71" s="238"/>
      <c r="CM71" s="238"/>
      <c r="CN71" s="238"/>
      <c r="CO71" s="238"/>
      <c r="CP71" s="238"/>
      <c r="CQ71" s="238"/>
      <c r="CR71" s="240">
        <v>5102</v>
      </c>
      <c r="CS71" s="240">
        <v>51847</v>
      </c>
      <c r="CT71" s="240">
        <v>14230</v>
      </c>
      <c r="CU71" s="240">
        <v>122493</v>
      </c>
      <c r="CV71" s="240">
        <v>3678</v>
      </c>
      <c r="CW71" s="240">
        <v>35320</v>
      </c>
      <c r="CX71" s="240">
        <v>3781</v>
      </c>
      <c r="CY71" s="240">
        <v>21565</v>
      </c>
      <c r="CZ71" s="240">
        <v>100735.66959999999</v>
      </c>
      <c r="DA71" s="240">
        <v>1087490.7228999999</v>
      </c>
      <c r="DB71" s="240">
        <v>59701.158300000003</v>
      </c>
      <c r="DC71" s="240">
        <v>689421.42669999995</v>
      </c>
      <c r="DD71" s="238">
        <v>2099416</v>
      </c>
      <c r="DE71" s="240">
        <v>295102</v>
      </c>
      <c r="DF71" s="240">
        <v>0.21</v>
      </c>
      <c r="DG71" s="240">
        <v>21.7</v>
      </c>
      <c r="DH71" s="240">
        <v>26.175151647527201</v>
      </c>
      <c r="DI71" s="238">
        <v>238308.98</v>
      </c>
      <c r="DJ71" s="238">
        <v>83208.216</v>
      </c>
      <c r="DK71" s="238">
        <v>226786.49</v>
      </c>
      <c r="DL71" s="238">
        <v>177120.201</v>
      </c>
      <c r="DM71" s="238">
        <v>12404.099</v>
      </c>
      <c r="DN71" s="238">
        <v>17079.847000000002</v>
      </c>
      <c r="DO71" s="238">
        <v>64.218999999999994</v>
      </c>
      <c r="DP71" s="238">
        <v>494.96600000000001</v>
      </c>
      <c r="DQ71" s="238">
        <v>755467.01800000004</v>
      </c>
      <c r="DR71" s="239">
        <v>24176</v>
      </c>
      <c r="DS71" s="239">
        <v>4706</v>
      </c>
      <c r="DT71" s="239">
        <v>44162</v>
      </c>
      <c r="DU71" s="239">
        <v>60592</v>
      </c>
      <c r="DV71" s="239">
        <v>1287</v>
      </c>
      <c r="DW71" s="239">
        <v>3001</v>
      </c>
      <c r="DX71" s="239">
        <v>33744</v>
      </c>
      <c r="DY71" s="238">
        <v>309</v>
      </c>
      <c r="DZ71" s="239">
        <v>171977</v>
      </c>
      <c r="EA71" s="239">
        <v>2304935</v>
      </c>
      <c r="EB71" s="238">
        <v>6092</v>
      </c>
      <c r="EC71" s="238">
        <v>10017</v>
      </c>
      <c r="ED71" s="238">
        <v>870</v>
      </c>
      <c r="EE71" s="238">
        <v>3351</v>
      </c>
      <c r="EF71" s="238">
        <v>1734</v>
      </c>
      <c r="EG71" s="238">
        <v>4635</v>
      </c>
      <c r="EH71" s="238">
        <v>1722</v>
      </c>
      <c r="EI71" s="238">
        <v>33446.589999999997</v>
      </c>
      <c r="EJ71" s="238">
        <v>4096</v>
      </c>
      <c r="EK71" s="238">
        <v>252</v>
      </c>
      <c r="EL71" s="238">
        <v>217</v>
      </c>
      <c r="EM71" s="238">
        <v>46259</v>
      </c>
      <c r="EN71" s="239">
        <v>158951</v>
      </c>
      <c r="EO71" s="239">
        <v>33741</v>
      </c>
      <c r="EP71" s="239">
        <v>8496</v>
      </c>
      <c r="EQ71" s="239">
        <v>6506</v>
      </c>
      <c r="ER71" s="239">
        <v>9870</v>
      </c>
      <c r="ES71" s="239">
        <v>1886</v>
      </c>
      <c r="ET71" s="239">
        <v>5411</v>
      </c>
      <c r="EU71" s="239">
        <v>28738</v>
      </c>
      <c r="EV71" s="239">
        <v>426580</v>
      </c>
      <c r="EW71" s="239">
        <v>67314</v>
      </c>
      <c r="EX71" s="239">
        <v>13753</v>
      </c>
      <c r="EY71" s="239">
        <v>31737</v>
      </c>
      <c r="EZ71" s="239">
        <v>34279</v>
      </c>
      <c r="FA71" s="239">
        <v>6150</v>
      </c>
      <c r="FB71" s="239">
        <v>22692</v>
      </c>
      <c r="FC71" s="239">
        <v>95306</v>
      </c>
      <c r="FD71" s="238"/>
      <c r="FE71" s="238">
        <v>2.15</v>
      </c>
      <c r="FF71" s="238">
        <v>1.55</v>
      </c>
      <c r="FG71" s="238">
        <v>4.9000000000000004</v>
      </c>
      <c r="FH71" s="238">
        <v>3.25</v>
      </c>
      <c r="FI71" s="238">
        <v>3.3</v>
      </c>
      <c r="FJ71" s="238">
        <v>4.2</v>
      </c>
      <c r="FK71" s="238">
        <v>3.3</v>
      </c>
      <c r="FL71" s="238">
        <v>28</v>
      </c>
      <c r="FM71" s="238">
        <v>39.700000000000003</v>
      </c>
      <c r="FN71" s="238">
        <v>40.4</v>
      </c>
      <c r="FO71" s="238">
        <v>22.7</v>
      </c>
      <c r="FP71" s="238">
        <v>36.299999999999997</v>
      </c>
      <c r="FQ71" s="238">
        <v>30.8</v>
      </c>
      <c r="FR71" s="238">
        <v>25.1</v>
      </c>
      <c r="FS71" s="238">
        <v>30.7</v>
      </c>
      <c r="FT71" s="238"/>
      <c r="FU71" s="238"/>
      <c r="FV71" s="238"/>
      <c r="FW71" s="238"/>
      <c r="FX71" s="238"/>
      <c r="FY71" s="238"/>
      <c r="FZ71" s="238"/>
      <c r="GA71" s="238">
        <v>368721.27146000002</v>
      </c>
      <c r="GB71" s="244">
        <v>13741.170819999999</v>
      </c>
      <c r="GC71" s="242">
        <v>93.3487950141201</v>
      </c>
      <c r="GD71" s="245">
        <v>5850.6454909358299</v>
      </c>
      <c r="GE71" s="239">
        <v>5732.6670999999997</v>
      </c>
      <c r="GF71" s="239">
        <v>7416.96</v>
      </c>
      <c r="GG71" s="239">
        <v>23968.6709915014</v>
      </c>
      <c r="GH71" s="239" t="s">
        <v>473</v>
      </c>
      <c r="GI71" s="239">
        <v>6549.2496551724098</v>
      </c>
      <c r="GJ71" s="239">
        <v>11345.2846070505</v>
      </c>
      <c r="GK71" s="239" t="s">
        <v>473</v>
      </c>
      <c r="GL71" s="239">
        <v>6136.4535990712002</v>
      </c>
      <c r="GM71" s="239">
        <v>6686.4534376746597</v>
      </c>
      <c r="GN71" s="239">
        <v>6835.8677117768502</v>
      </c>
      <c r="GO71" s="239">
        <v>5631.0729578438104</v>
      </c>
      <c r="GP71" s="239">
        <v>9024.5700944767304</v>
      </c>
      <c r="GQ71" s="239">
        <v>9266.8403006329299</v>
      </c>
      <c r="GR71" s="239">
        <v>11328.696105769201</v>
      </c>
      <c r="GS71" s="239">
        <v>17014.2494305293</v>
      </c>
      <c r="GT71" s="239">
        <v>9853.8988410134007</v>
      </c>
      <c r="GU71" s="239">
        <v>11387.947470162</v>
      </c>
      <c r="GV71" s="239">
        <v>6846.3651426368497</v>
      </c>
      <c r="GW71" s="239">
        <v>7162.8851709453502</v>
      </c>
      <c r="GX71" s="239">
        <v>9938.3571526504093</v>
      </c>
      <c r="GY71" s="239">
        <v>9848.4781025641096</v>
      </c>
      <c r="GZ71" s="239">
        <v>8257.7599147381497</v>
      </c>
      <c r="HA71" s="239">
        <v>7320.5506756756704</v>
      </c>
      <c r="HB71" s="239">
        <v>10516.331288076601</v>
      </c>
      <c r="HC71" s="239">
        <v>14095.7751718812</v>
      </c>
      <c r="HD71" s="239">
        <v>12631.228844331001</v>
      </c>
      <c r="HE71" s="239">
        <v>7099.0158206857996</v>
      </c>
      <c r="HF71" s="239">
        <v>7840.1082666666698</v>
      </c>
      <c r="HG71" s="239">
        <v>15204.9174766048</v>
      </c>
      <c r="HH71" s="239">
        <v>13669.744201834899</v>
      </c>
      <c r="HI71" s="239">
        <v>5633.28667099023</v>
      </c>
      <c r="HJ71" s="239">
        <v>8401.7611218828897</v>
      </c>
      <c r="HK71" s="239">
        <v>8312.4487068317503</v>
      </c>
      <c r="HL71" s="239">
        <v>7413.6424692247801</v>
      </c>
      <c r="HM71" s="239">
        <v>4573.2414274785297</v>
      </c>
      <c r="HN71" s="239">
        <v>10492.844405522401</v>
      </c>
      <c r="HO71" s="239">
        <v>9837.2561538461505</v>
      </c>
      <c r="HP71" s="239">
        <v>20252.840888888899</v>
      </c>
      <c r="HQ71" s="239">
        <v>8783.0740242424199</v>
      </c>
      <c r="HR71" s="239">
        <v>15616.769239428</v>
      </c>
      <c r="HS71" s="239">
        <v>20826.295772921101</v>
      </c>
      <c r="HT71" s="239">
        <v>11396.2875634296</v>
      </c>
      <c r="HU71" s="239">
        <v>7495.9254736842204</v>
      </c>
      <c r="HV71" s="239">
        <v>6928.7271087879799</v>
      </c>
      <c r="HW71" s="239">
        <v>7393.8033170731696</v>
      </c>
      <c r="HX71" s="239">
        <v>10631.300571367899</v>
      </c>
      <c r="HY71" s="239">
        <v>12230.023354430399</v>
      </c>
      <c r="HZ71" s="239">
        <v>6171.5615682887801</v>
      </c>
      <c r="IA71" s="239">
        <v>6417.3524284546202</v>
      </c>
      <c r="IB71" s="239">
        <v>6507.8714552189203</v>
      </c>
      <c r="IC71" s="239">
        <v>8240.5789428646003</v>
      </c>
      <c r="ID71" s="239">
        <v>16825.193275064299</v>
      </c>
      <c r="IE71" s="239">
        <v>9333.4822337072401</v>
      </c>
      <c r="IF71" s="239">
        <v>6888.3063876071201</v>
      </c>
      <c r="IG71" s="239">
        <v>5882.1820300926101</v>
      </c>
      <c r="IH71" s="238">
        <v>115.463578286505</v>
      </c>
      <c r="II71" s="238">
        <v>117.47495991063001</v>
      </c>
      <c r="IJ71" s="238">
        <v>115.792979658893</v>
      </c>
      <c r="IK71" s="238">
        <v>114.58692367956399</v>
      </c>
      <c r="IL71" s="238">
        <v>96.460129794218105</v>
      </c>
      <c r="IM71" s="238">
        <v>97.804099489221102</v>
      </c>
      <c r="IN71" s="238">
        <v>111.88533044171901</v>
      </c>
      <c r="IO71" s="238">
        <v>109.0567461845</v>
      </c>
      <c r="IP71" s="219"/>
    </row>
    <row r="72" spans="1:250" ht="15.75" customHeight="1">
      <c r="A72" s="237">
        <v>41730</v>
      </c>
      <c r="B72" s="240">
        <v>1414</v>
      </c>
      <c r="C72" s="240">
        <v>1875</v>
      </c>
      <c r="D72" s="240">
        <v>1040</v>
      </c>
      <c r="E72" s="240">
        <v>2480</v>
      </c>
      <c r="F72" s="240">
        <v>4566</v>
      </c>
      <c r="G72" s="240">
        <v>2400</v>
      </c>
      <c r="H72" s="238">
        <v>219.539546</v>
      </c>
      <c r="I72" s="238" t="s">
        <v>474</v>
      </c>
      <c r="J72" s="239">
        <v>42576</v>
      </c>
      <c r="K72" s="239">
        <v>16502</v>
      </c>
      <c r="L72" s="239">
        <v>5530</v>
      </c>
      <c r="M72" s="239">
        <v>219703</v>
      </c>
      <c r="N72" s="239">
        <v>40320</v>
      </c>
      <c r="O72" s="239">
        <v>15342</v>
      </c>
      <c r="P72" s="239">
        <v>160157</v>
      </c>
      <c r="Q72" s="239">
        <v>14112</v>
      </c>
      <c r="R72" s="239">
        <v>8282</v>
      </c>
      <c r="S72" s="239">
        <v>13055</v>
      </c>
      <c r="T72" s="240">
        <v>112205</v>
      </c>
      <c r="U72" s="240">
        <v>432155</v>
      </c>
      <c r="V72" s="238">
        <v>2746</v>
      </c>
      <c r="W72" s="238">
        <v>54117</v>
      </c>
      <c r="X72" s="238">
        <v>2543</v>
      </c>
      <c r="Y72" s="238">
        <v>59406</v>
      </c>
      <c r="Z72" s="238">
        <v>442694</v>
      </c>
      <c r="AA72" s="238">
        <v>4923815</v>
      </c>
      <c r="AB72" s="238">
        <v>196089</v>
      </c>
      <c r="AC72" s="238">
        <v>5562598</v>
      </c>
      <c r="AD72" s="238"/>
      <c r="AE72" s="238"/>
      <c r="AF72" s="238"/>
      <c r="AG72" s="238"/>
      <c r="AH72" s="238"/>
      <c r="AI72" s="238"/>
      <c r="AJ72" s="238"/>
      <c r="AK72" s="238"/>
      <c r="AL72" s="238"/>
      <c r="AM72" s="238"/>
      <c r="AN72" s="238"/>
      <c r="AO72" s="238"/>
      <c r="AP72" s="238"/>
      <c r="AQ72" s="238"/>
      <c r="AR72" s="238">
        <v>4436483</v>
      </c>
      <c r="AS72" s="238">
        <v>1126115</v>
      </c>
      <c r="AT72" s="238">
        <v>5562598</v>
      </c>
      <c r="AU72" s="238">
        <v>7191</v>
      </c>
      <c r="AV72" s="238">
        <v>22040</v>
      </c>
      <c r="AW72" s="238">
        <v>8929.75</v>
      </c>
      <c r="AX72" s="238">
        <v>6920</v>
      </c>
      <c r="AY72" s="238">
        <v>44636</v>
      </c>
      <c r="AZ72" s="238">
        <v>1070</v>
      </c>
      <c r="BA72" s="238">
        <v>90786.75</v>
      </c>
      <c r="BB72" s="238">
        <v>2002989</v>
      </c>
      <c r="BC72" s="238">
        <v>5171171</v>
      </c>
      <c r="BD72" s="238">
        <v>2166185</v>
      </c>
      <c r="BE72" s="238">
        <v>1427100</v>
      </c>
      <c r="BF72" s="238">
        <v>7799101</v>
      </c>
      <c r="BG72" s="238">
        <v>381747</v>
      </c>
      <c r="BH72" s="238">
        <v>18948293</v>
      </c>
      <c r="BI72" s="238"/>
      <c r="BJ72" s="238"/>
      <c r="BK72" s="238"/>
      <c r="BL72" s="238"/>
      <c r="BM72" s="238"/>
      <c r="BN72" s="238"/>
      <c r="BO72" s="238"/>
      <c r="BP72" s="238"/>
      <c r="BQ72" s="238"/>
      <c r="BR72" s="238"/>
      <c r="BS72" s="238"/>
      <c r="BT72" s="238"/>
      <c r="BU72" s="238"/>
      <c r="BV72" s="238"/>
      <c r="BW72" s="238">
        <v>17142422</v>
      </c>
      <c r="BX72" s="238">
        <v>1805871</v>
      </c>
      <c r="BY72" s="244">
        <v>18948293</v>
      </c>
      <c r="BZ72" s="238">
        <v>5536.67</v>
      </c>
      <c r="CA72" s="243">
        <v>1108</v>
      </c>
      <c r="CB72" s="238">
        <v>535</v>
      </c>
      <c r="CC72" s="238">
        <v>286</v>
      </c>
      <c r="CD72" s="238">
        <v>96275</v>
      </c>
      <c r="CE72" s="238">
        <v>895697</v>
      </c>
      <c r="CF72" s="238"/>
      <c r="CG72" s="238"/>
      <c r="CH72" s="238">
        <v>133.67307299999999</v>
      </c>
      <c r="CI72" s="238">
        <v>2375.328649</v>
      </c>
      <c r="CJ72" s="242">
        <v>264.57</v>
      </c>
      <c r="CK72" s="243"/>
      <c r="CL72" s="238"/>
      <c r="CM72" s="238"/>
      <c r="CN72" s="238"/>
      <c r="CO72" s="238"/>
      <c r="CP72" s="238"/>
      <c r="CQ72" s="238"/>
      <c r="CR72" s="240">
        <v>5333</v>
      </c>
      <c r="CS72" s="240">
        <v>53759</v>
      </c>
      <c r="CT72" s="240">
        <v>15106</v>
      </c>
      <c r="CU72" s="240">
        <v>126811</v>
      </c>
      <c r="CV72" s="240">
        <v>3417</v>
      </c>
      <c r="CW72" s="240">
        <v>35643</v>
      </c>
      <c r="CX72" s="240">
        <v>3886</v>
      </c>
      <c r="CY72" s="240">
        <v>21247</v>
      </c>
      <c r="CZ72" s="240">
        <v>124005.43489999999</v>
      </c>
      <c r="DA72" s="240">
        <v>1129174.6348999999</v>
      </c>
      <c r="DB72" s="240">
        <v>56254.612500000003</v>
      </c>
      <c r="DC72" s="240">
        <v>656697.16980000003</v>
      </c>
      <c r="DD72" s="238">
        <v>1788616</v>
      </c>
      <c r="DE72" s="240">
        <v>342447</v>
      </c>
      <c r="DF72" s="240">
        <v>0.21046002342112499</v>
      </c>
      <c r="DG72" s="240">
        <v>21.9017207752376</v>
      </c>
      <c r="DH72" s="240">
        <v>26.2802560342679</v>
      </c>
      <c r="DI72" s="238">
        <v>153023.035</v>
      </c>
      <c r="DJ72" s="238">
        <v>52898.999000000003</v>
      </c>
      <c r="DK72" s="238">
        <v>154115.07500000001</v>
      </c>
      <c r="DL72" s="238">
        <v>180696.53400000001</v>
      </c>
      <c r="DM72" s="238">
        <v>10774.558000000001</v>
      </c>
      <c r="DN72" s="238">
        <v>19383.834999999999</v>
      </c>
      <c r="DO72" s="238">
        <v>66.790000000000006</v>
      </c>
      <c r="DP72" s="238">
        <v>162.251</v>
      </c>
      <c r="DQ72" s="238">
        <v>571121.07700000005</v>
      </c>
      <c r="DR72" s="239">
        <v>35628</v>
      </c>
      <c r="DS72" s="239">
        <v>4650</v>
      </c>
      <c r="DT72" s="239">
        <v>52099</v>
      </c>
      <c r="DU72" s="239">
        <v>56194</v>
      </c>
      <c r="DV72" s="239">
        <v>1151</v>
      </c>
      <c r="DW72" s="239">
        <v>4454</v>
      </c>
      <c r="DX72" s="239">
        <v>33130</v>
      </c>
      <c r="DY72" s="238">
        <v>238</v>
      </c>
      <c r="DZ72" s="239">
        <v>187544</v>
      </c>
      <c r="EA72" s="239">
        <v>2519947</v>
      </c>
      <c r="EB72" s="238">
        <v>8924</v>
      </c>
      <c r="EC72" s="238">
        <v>9634</v>
      </c>
      <c r="ED72" s="238">
        <v>890</v>
      </c>
      <c r="EE72" s="238">
        <v>6438</v>
      </c>
      <c r="EF72" s="238">
        <v>1788</v>
      </c>
      <c r="EG72" s="238">
        <v>4757</v>
      </c>
      <c r="EH72" s="238">
        <v>1720</v>
      </c>
      <c r="EI72" s="238">
        <v>33133.96</v>
      </c>
      <c r="EJ72" s="238">
        <v>4139</v>
      </c>
      <c r="EK72" s="238">
        <v>252</v>
      </c>
      <c r="EL72" s="238">
        <v>229</v>
      </c>
      <c r="EM72" s="238">
        <v>44698</v>
      </c>
      <c r="EN72" s="239">
        <v>139375</v>
      </c>
      <c r="EO72" s="239">
        <v>37715</v>
      </c>
      <c r="EP72" s="239">
        <v>9219</v>
      </c>
      <c r="EQ72" s="239">
        <v>4453</v>
      </c>
      <c r="ER72" s="239">
        <v>7408</v>
      </c>
      <c r="ES72" s="239">
        <v>1095</v>
      </c>
      <c r="ET72" s="239">
        <v>3377</v>
      </c>
      <c r="EU72" s="239">
        <v>17059</v>
      </c>
      <c r="EV72" s="239">
        <v>333979</v>
      </c>
      <c r="EW72" s="239">
        <v>75475</v>
      </c>
      <c r="EX72" s="239">
        <v>14218</v>
      </c>
      <c r="EY72" s="239">
        <v>14174</v>
      </c>
      <c r="EZ72" s="239">
        <v>24861</v>
      </c>
      <c r="FA72" s="239">
        <v>3195</v>
      </c>
      <c r="FB72" s="239">
        <v>11907</v>
      </c>
      <c r="FC72" s="239">
        <v>60724</v>
      </c>
      <c r="FD72" s="238"/>
      <c r="FE72" s="238">
        <v>2.2999999999999998</v>
      </c>
      <c r="FF72" s="238">
        <v>1.65</v>
      </c>
      <c r="FG72" s="238">
        <v>3.2</v>
      </c>
      <c r="FH72" s="238">
        <v>3.05</v>
      </c>
      <c r="FI72" s="238">
        <v>2.9</v>
      </c>
      <c r="FJ72" s="238">
        <v>3.5</v>
      </c>
      <c r="FK72" s="238">
        <v>3.3</v>
      </c>
      <c r="FL72" s="238">
        <v>28.3</v>
      </c>
      <c r="FM72" s="238">
        <v>44.6</v>
      </c>
      <c r="FN72" s="238">
        <v>43.5</v>
      </c>
      <c r="FO72" s="238">
        <v>10.9</v>
      </c>
      <c r="FP72" s="238">
        <v>27.2</v>
      </c>
      <c r="FQ72" s="238">
        <v>16.100000000000001</v>
      </c>
      <c r="FR72" s="238">
        <v>17</v>
      </c>
      <c r="FS72" s="238">
        <v>19.8</v>
      </c>
      <c r="FT72" s="238"/>
      <c r="FU72" s="238"/>
      <c r="FV72" s="238"/>
      <c r="FW72" s="238"/>
      <c r="FX72" s="238"/>
      <c r="FY72" s="238"/>
      <c r="FZ72" s="238"/>
      <c r="GA72" s="238">
        <v>396026.30109999998</v>
      </c>
      <c r="GB72" s="244">
        <v>14758.748</v>
      </c>
      <c r="GC72" s="242">
        <v>95.481580645461804</v>
      </c>
      <c r="GD72" s="245">
        <v>6019.2050964711198</v>
      </c>
      <c r="GE72" s="239">
        <v>6660.2590816326501</v>
      </c>
      <c r="GF72" s="239">
        <v>4263.6149999999998</v>
      </c>
      <c r="GG72" s="239">
        <v>17063.590649717498</v>
      </c>
      <c r="GH72" s="239" t="s">
        <v>473</v>
      </c>
      <c r="GI72" s="239">
        <v>7146.3269485294104</v>
      </c>
      <c r="GJ72" s="239">
        <v>12617.2229697084</v>
      </c>
      <c r="GK72" s="239" t="s">
        <v>473</v>
      </c>
      <c r="GL72" s="239">
        <v>6700.6078571428598</v>
      </c>
      <c r="GM72" s="239">
        <v>7331.3669408450796</v>
      </c>
      <c r="GN72" s="239">
        <v>7203.3981737310396</v>
      </c>
      <c r="GO72" s="239">
        <v>5883.1528571428498</v>
      </c>
      <c r="GP72" s="239">
        <v>10165.3324524158</v>
      </c>
      <c r="GQ72" s="239">
        <v>10033.3519594234</v>
      </c>
      <c r="GR72" s="239">
        <v>12240.299187934999</v>
      </c>
      <c r="GS72" s="239">
        <v>18201.5660134967</v>
      </c>
      <c r="GT72" s="239">
        <v>11396.898011684099</v>
      </c>
      <c r="GU72" s="239">
        <v>10945.922150398599</v>
      </c>
      <c r="GV72" s="239">
        <v>8036.1574230769402</v>
      </c>
      <c r="GW72" s="239">
        <v>8340.5014178921501</v>
      </c>
      <c r="GX72" s="239">
        <v>10369.5511738369</v>
      </c>
      <c r="GY72" s="239">
        <v>10575.607965217399</v>
      </c>
      <c r="GZ72" s="239">
        <v>9672.8783040581602</v>
      </c>
      <c r="HA72" s="239">
        <v>8189.4524832214702</v>
      </c>
      <c r="HB72" s="239">
        <v>11465.6527233304</v>
      </c>
      <c r="HC72" s="239">
        <v>15626.925891250699</v>
      </c>
      <c r="HD72" s="239">
        <v>14951.430174461801</v>
      </c>
      <c r="HE72" s="239">
        <v>7776.8287259886902</v>
      </c>
      <c r="HF72" s="239">
        <v>8327.48411764706</v>
      </c>
      <c r="HG72" s="239">
        <v>16922.175922648301</v>
      </c>
      <c r="HH72" s="239">
        <v>16100.988604014599</v>
      </c>
      <c r="HI72" s="239">
        <v>6292.5349587535802</v>
      </c>
      <c r="HJ72" s="239">
        <v>9001.4101767548</v>
      </c>
      <c r="HK72" s="239">
        <v>9142.4143883156794</v>
      </c>
      <c r="HL72" s="239">
        <v>8392.3492606324307</v>
      </c>
      <c r="HM72" s="239">
        <v>4600.2641042188598</v>
      </c>
      <c r="HN72" s="239">
        <v>10456.537749400301</v>
      </c>
      <c r="HO72" s="239">
        <v>13698.6892307692</v>
      </c>
      <c r="HP72" s="239">
        <v>24172.2177232143</v>
      </c>
      <c r="HQ72" s="239">
        <v>9367.8515786913194</v>
      </c>
      <c r="HR72" s="239">
        <v>14195.3850925364</v>
      </c>
      <c r="HS72" s="239">
        <v>21794.447618369599</v>
      </c>
      <c r="HT72" s="239">
        <v>12050.1251076923</v>
      </c>
      <c r="HU72" s="239">
        <v>8431.1118401682597</v>
      </c>
      <c r="HV72" s="239">
        <v>7387.6177003832599</v>
      </c>
      <c r="HW72" s="239">
        <v>8408.9756067961207</v>
      </c>
      <c r="HX72" s="239">
        <v>10963.734186931701</v>
      </c>
      <c r="HY72" s="239">
        <v>12645.151815384599</v>
      </c>
      <c r="HZ72" s="239">
        <v>6703.8380650345498</v>
      </c>
      <c r="IA72" s="239">
        <v>6706.1719952493804</v>
      </c>
      <c r="IB72" s="239">
        <v>6619.2651382597396</v>
      </c>
      <c r="IC72" s="239">
        <v>8353.7115477839307</v>
      </c>
      <c r="ID72" s="239">
        <v>17012.447770897899</v>
      </c>
      <c r="IE72" s="239">
        <v>9264.2988032469802</v>
      </c>
      <c r="IF72" s="239">
        <v>7869.3147136728703</v>
      </c>
      <c r="IG72" s="239">
        <v>6343.0148674020102</v>
      </c>
      <c r="IH72" s="238">
        <v>118.785911138714</v>
      </c>
      <c r="II72" s="238">
        <v>120.804931768557</v>
      </c>
      <c r="IJ72" s="238">
        <v>133.15051022349101</v>
      </c>
      <c r="IK72" s="238">
        <v>131.36272832305599</v>
      </c>
      <c r="IL72" s="238">
        <v>102.12860644442701</v>
      </c>
      <c r="IM72" s="238">
        <v>105.6924748017</v>
      </c>
      <c r="IN72" s="238">
        <v>91.474169300698307</v>
      </c>
      <c r="IO72" s="238">
        <v>99.433722613900002</v>
      </c>
      <c r="IP72" s="219"/>
    </row>
    <row r="73" spans="1:250" ht="15.75" customHeight="1">
      <c r="A73" s="237">
        <v>41760</v>
      </c>
      <c r="B73" s="240">
        <v>1385</v>
      </c>
      <c r="C73" s="240">
        <v>2060</v>
      </c>
      <c r="D73" s="240">
        <v>1050</v>
      </c>
      <c r="E73" s="240">
        <v>2620</v>
      </c>
      <c r="F73" s="240">
        <v>4564</v>
      </c>
      <c r="G73" s="240">
        <v>2560</v>
      </c>
      <c r="H73" s="238">
        <v>239.08521500000001</v>
      </c>
      <c r="I73" s="238" t="s">
        <v>474</v>
      </c>
      <c r="J73" s="239">
        <v>37330</v>
      </c>
      <c r="K73" s="239">
        <v>13526</v>
      </c>
      <c r="L73" s="239">
        <v>891</v>
      </c>
      <c r="M73" s="239">
        <v>207081</v>
      </c>
      <c r="N73" s="239">
        <v>33278</v>
      </c>
      <c r="O73" s="239">
        <v>2475</v>
      </c>
      <c r="P73" s="239">
        <v>152234</v>
      </c>
      <c r="Q73" s="239">
        <v>12761</v>
      </c>
      <c r="R73" s="239">
        <v>4664</v>
      </c>
      <c r="S73" s="239">
        <v>10754</v>
      </c>
      <c r="T73" s="240">
        <v>115807</v>
      </c>
      <c r="U73" s="240">
        <v>504464</v>
      </c>
      <c r="V73" s="238">
        <v>2791</v>
      </c>
      <c r="W73" s="238">
        <v>54838</v>
      </c>
      <c r="X73" s="238">
        <v>2997</v>
      </c>
      <c r="Y73" s="238">
        <v>60626</v>
      </c>
      <c r="Z73" s="238">
        <v>429623</v>
      </c>
      <c r="AA73" s="238">
        <v>4949464</v>
      </c>
      <c r="AB73" s="238">
        <v>232400</v>
      </c>
      <c r="AC73" s="238">
        <v>5611487</v>
      </c>
      <c r="AD73" s="238"/>
      <c r="AE73" s="238"/>
      <c r="AF73" s="238"/>
      <c r="AG73" s="238"/>
      <c r="AH73" s="238"/>
      <c r="AI73" s="238"/>
      <c r="AJ73" s="238"/>
      <c r="AK73" s="238"/>
      <c r="AL73" s="238"/>
      <c r="AM73" s="238"/>
      <c r="AN73" s="238"/>
      <c r="AO73" s="238"/>
      <c r="AP73" s="238"/>
      <c r="AQ73" s="238"/>
      <c r="AR73" s="238">
        <v>4473534</v>
      </c>
      <c r="AS73" s="238">
        <v>1137953</v>
      </c>
      <c r="AT73" s="238">
        <v>5611487</v>
      </c>
      <c r="AU73" s="238">
        <v>6938</v>
      </c>
      <c r="AV73" s="238">
        <v>21086</v>
      </c>
      <c r="AW73" s="238">
        <v>11616</v>
      </c>
      <c r="AX73" s="238">
        <v>6719</v>
      </c>
      <c r="AY73" s="238">
        <v>34675</v>
      </c>
      <c r="AZ73" s="238">
        <v>1334</v>
      </c>
      <c r="BA73" s="238">
        <v>82368</v>
      </c>
      <c r="BB73" s="238">
        <v>1922837</v>
      </c>
      <c r="BC73" s="238">
        <v>4540388</v>
      </c>
      <c r="BD73" s="238">
        <v>2872737</v>
      </c>
      <c r="BE73" s="238">
        <v>1413564</v>
      </c>
      <c r="BF73" s="238">
        <v>6089578</v>
      </c>
      <c r="BG73" s="238">
        <v>460891</v>
      </c>
      <c r="BH73" s="238">
        <v>17299995</v>
      </c>
      <c r="BI73" s="238"/>
      <c r="BJ73" s="238"/>
      <c r="BK73" s="238"/>
      <c r="BL73" s="238"/>
      <c r="BM73" s="238"/>
      <c r="BN73" s="238"/>
      <c r="BO73" s="238"/>
      <c r="BP73" s="238"/>
      <c r="BQ73" s="238"/>
      <c r="BR73" s="238"/>
      <c r="BS73" s="238"/>
      <c r="BT73" s="238"/>
      <c r="BU73" s="238"/>
      <c r="BV73" s="238"/>
      <c r="BW73" s="238">
        <v>15514132</v>
      </c>
      <c r="BX73" s="238">
        <v>1785863</v>
      </c>
      <c r="BY73" s="244">
        <v>17299995</v>
      </c>
      <c r="BZ73" s="238">
        <v>5630.33</v>
      </c>
      <c r="CA73" s="243">
        <v>800</v>
      </c>
      <c r="CB73" s="238">
        <v>350</v>
      </c>
      <c r="CC73" s="238">
        <v>171</v>
      </c>
      <c r="CD73" s="238">
        <v>100957</v>
      </c>
      <c r="CE73" s="238">
        <v>920093</v>
      </c>
      <c r="CF73" s="238"/>
      <c r="CG73" s="238"/>
      <c r="CH73" s="238">
        <v>207.00998100000001</v>
      </c>
      <c r="CI73" s="238">
        <v>3378.590267</v>
      </c>
      <c r="CJ73" s="242">
        <v>283.86</v>
      </c>
      <c r="CK73" s="243"/>
      <c r="CL73" s="238"/>
      <c r="CM73" s="238"/>
      <c r="CN73" s="238"/>
      <c r="CO73" s="238"/>
      <c r="CP73" s="238"/>
      <c r="CQ73" s="238"/>
      <c r="CR73" s="240">
        <v>5518</v>
      </c>
      <c r="CS73" s="240">
        <v>56761</v>
      </c>
      <c r="CT73" s="240">
        <v>14981</v>
      </c>
      <c r="CU73" s="240">
        <v>128217</v>
      </c>
      <c r="CV73" s="240">
        <v>3185</v>
      </c>
      <c r="CW73" s="240">
        <v>34682</v>
      </c>
      <c r="CX73" s="240">
        <v>3900</v>
      </c>
      <c r="CY73" s="240">
        <v>21287</v>
      </c>
      <c r="CZ73" s="240">
        <v>110440</v>
      </c>
      <c r="DA73" s="240">
        <v>1097646</v>
      </c>
      <c r="DB73" s="240">
        <v>54410</v>
      </c>
      <c r="DC73" s="240">
        <v>638640</v>
      </c>
      <c r="DD73" s="238">
        <v>1828022</v>
      </c>
      <c r="DE73" s="240">
        <v>301763</v>
      </c>
      <c r="DF73" s="240">
        <v>0.21</v>
      </c>
      <c r="DG73" s="240">
        <v>21.45</v>
      </c>
      <c r="DH73" s="240">
        <v>24.66</v>
      </c>
      <c r="DI73" s="238">
        <v>151207.579</v>
      </c>
      <c r="DJ73" s="238">
        <v>49335.400999999998</v>
      </c>
      <c r="DK73" s="238">
        <v>156366.44099999999</v>
      </c>
      <c r="DL73" s="238">
        <v>198028.27499999999</v>
      </c>
      <c r="DM73" s="238">
        <v>12222.014999999999</v>
      </c>
      <c r="DN73" s="238">
        <v>18969.918000000001</v>
      </c>
      <c r="DO73" s="238">
        <v>52.978999999999999</v>
      </c>
      <c r="DP73" s="238">
        <v>458.21899999999999</v>
      </c>
      <c r="DQ73" s="238">
        <v>586640.82700000005</v>
      </c>
      <c r="DR73" s="239">
        <v>72589</v>
      </c>
      <c r="DS73" s="239">
        <v>6683</v>
      </c>
      <c r="DT73" s="239">
        <v>63186</v>
      </c>
      <c r="DU73" s="239">
        <v>46917</v>
      </c>
      <c r="DV73" s="239">
        <v>2154</v>
      </c>
      <c r="DW73" s="239">
        <v>8829</v>
      </c>
      <c r="DX73" s="239">
        <v>34568</v>
      </c>
      <c r="DY73" s="238">
        <v>255</v>
      </c>
      <c r="DZ73" s="239">
        <v>235181</v>
      </c>
      <c r="EA73" s="239">
        <v>2901615</v>
      </c>
      <c r="EB73" s="238">
        <v>7224</v>
      </c>
      <c r="EC73" s="238">
        <v>9670</v>
      </c>
      <c r="ED73" s="238">
        <v>937</v>
      </c>
      <c r="EE73" s="238">
        <v>4733</v>
      </c>
      <c r="EF73" s="238">
        <v>1490</v>
      </c>
      <c r="EG73" s="238">
        <v>3453</v>
      </c>
      <c r="EH73" s="238">
        <v>1564</v>
      </c>
      <c r="EI73" s="238">
        <v>33862.06</v>
      </c>
      <c r="EJ73" s="238">
        <v>3799</v>
      </c>
      <c r="EK73" s="238">
        <v>254</v>
      </c>
      <c r="EL73" s="238">
        <v>235</v>
      </c>
      <c r="EM73" s="238">
        <v>43991</v>
      </c>
      <c r="EN73" s="239">
        <v>126323</v>
      </c>
      <c r="EO73" s="239">
        <v>39889</v>
      </c>
      <c r="EP73" s="239">
        <v>9669</v>
      </c>
      <c r="EQ73" s="239">
        <v>2827</v>
      </c>
      <c r="ER73" s="239">
        <v>4444</v>
      </c>
      <c r="ES73" s="239">
        <v>832</v>
      </c>
      <c r="ET73" s="239">
        <v>1877</v>
      </c>
      <c r="EU73" s="239">
        <v>13598</v>
      </c>
      <c r="EV73" s="239">
        <v>256131</v>
      </c>
      <c r="EW73" s="239">
        <v>78159</v>
      </c>
      <c r="EX73" s="239">
        <v>14539</v>
      </c>
      <c r="EY73" s="239">
        <v>7882</v>
      </c>
      <c r="EZ73" s="239">
        <v>13050</v>
      </c>
      <c r="FA73" s="239">
        <v>1679</v>
      </c>
      <c r="FB73" s="239">
        <v>4505</v>
      </c>
      <c r="FC73" s="239">
        <v>38940</v>
      </c>
      <c r="FD73" s="238"/>
      <c r="FE73" s="238">
        <v>2.1</v>
      </c>
      <c r="FF73" s="238">
        <v>1.5</v>
      </c>
      <c r="FG73" s="238">
        <v>2.8</v>
      </c>
      <c r="FH73" s="238">
        <v>2.9</v>
      </c>
      <c r="FI73" s="238">
        <v>2</v>
      </c>
      <c r="FJ73" s="238">
        <v>2.4</v>
      </c>
      <c r="FK73" s="238">
        <v>2.95</v>
      </c>
      <c r="FL73" s="238">
        <v>24.1</v>
      </c>
      <c r="FM73" s="238">
        <v>42.7</v>
      </c>
      <c r="FN73" s="238">
        <v>41.9</v>
      </c>
      <c r="FO73" s="238">
        <v>6.7</v>
      </c>
      <c r="FP73" s="238">
        <v>17.3</v>
      </c>
      <c r="FQ73" s="238">
        <v>8.4</v>
      </c>
      <c r="FR73" s="238">
        <v>7.7</v>
      </c>
      <c r="FS73" s="238">
        <v>13.2</v>
      </c>
      <c r="FT73" s="238"/>
      <c r="FU73" s="238"/>
      <c r="FV73" s="238"/>
      <c r="FW73" s="238"/>
      <c r="FX73" s="238"/>
      <c r="FY73" s="238"/>
      <c r="FZ73" s="238"/>
      <c r="GA73" s="238">
        <v>450929.56800000003</v>
      </c>
      <c r="GB73" s="244">
        <v>16804.831999999999</v>
      </c>
      <c r="GC73" s="242">
        <v>97.916806491641495</v>
      </c>
      <c r="GD73" s="245">
        <v>6142.02604976164</v>
      </c>
      <c r="GE73" s="239">
        <v>6068.94877551021</v>
      </c>
      <c r="GF73" s="239">
        <v>3600.7</v>
      </c>
      <c r="GG73" s="239">
        <v>19271.354736842099</v>
      </c>
      <c r="GH73" s="239" t="s">
        <v>473</v>
      </c>
      <c r="GI73" s="239">
        <v>8252.4275773195895</v>
      </c>
      <c r="GJ73" s="239">
        <v>11966.907830558899</v>
      </c>
      <c r="GK73" s="239" t="s">
        <v>473</v>
      </c>
      <c r="GL73" s="239">
        <v>7126.73314509804</v>
      </c>
      <c r="GM73" s="239">
        <v>7908.0646255002703</v>
      </c>
      <c r="GN73" s="239">
        <v>7577.2276825396802</v>
      </c>
      <c r="GO73" s="239">
        <v>5972.74496532593</v>
      </c>
      <c r="GP73" s="239">
        <v>9728.1045631768902</v>
      </c>
      <c r="GQ73" s="239">
        <v>10388.1859869494</v>
      </c>
      <c r="GR73" s="239">
        <v>12589.764966442999</v>
      </c>
      <c r="GS73" s="239">
        <v>18172.338437893701</v>
      </c>
      <c r="GT73" s="239">
        <v>10568.0464580399</v>
      </c>
      <c r="GU73" s="239">
        <v>11167.539203152301</v>
      </c>
      <c r="GV73" s="239">
        <v>8668.4252822892504</v>
      </c>
      <c r="GW73" s="239">
        <v>8396.7632430768899</v>
      </c>
      <c r="GX73" s="239">
        <v>10708.2611004878</v>
      </c>
      <c r="GY73" s="239">
        <v>11559.3027175844</v>
      </c>
      <c r="GZ73" s="239">
        <v>9873.3415216068406</v>
      </c>
      <c r="HA73" s="239">
        <v>8595.3677777777702</v>
      </c>
      <c r="HB73" s="239">
        <v>11889.153503019899</v>
      </c>
      <c r="HC73" s="239">
        <v>15875.7993221705</v>
      </c>
      <c r="HD73" s="239">
        <v>15302.9560864619</v>
      </c>
      <c r="HE73" s="239">
        <v>7944.4481058655301</v>
      </c>
      <c r="HF73" s="239">
        <v>8830.1769281045708</v>
      </c>
      <c r="HG73" s="239">
        <v>18592.2712565359</v>
      </c>
      <c r="HH73" s="239">
        <v>14245.769124087599</v>
      </c>
      <c r="HI73" s="239">
        <v>6607.9949096630999</v>
      </c>
      <c r="HJ73" s="239">
        <v>9310.4369197223095</v>
      </c>
      <c r="HK73" s="239">
        <v>9247.4451041246793</v>
      </c>
      <c r="HL73" s="239">
        <v>8372.5188846403107</v>
      </c>
      <c r="HM73" s="239">
        <v>4691.32429441573</v>
      </c>
      <c r="HN73" s="239">
        <v>10567.1239697236</v>
      </c>
      <c r="HO73" s="239">
        <v>11140.9169230769</v>
      </c>
      <c r="HP73" s="239">
        <v>23233.545377777798</v>
      </c>
      <c r="HQ73" s="239">
        <v>9756.2026972386702</v>
      </c>
      <c r="HR73" s="239">
        <v>13723.7774046497</v>
      </c>
      <c r="HS73" s="239">
        <v>17939.284523301299</v>
      </c>
      <c r="HT73" s="239">
        <v>11724.4279286336</v>
      </c>
      <c r="HU73" s="239">
        <v>8475.7742917998094</v>
      </c>
      <c r="HV73" s="239">
        <v>7363.40401360544</v>
      </c>
      <c r="HW73" s="239">
        <v>8156.0409701492699</v>
      </c>
      <c r="HX73" s="239">
        <v>11250.2250614407</v>
      </c>
      <c r="HY73" s="239">
        <v>12854.3884542587</v>
      </c>
      <c r="HZ73" s="239">
        <v>7021.8442738180902</v>
      </c>
      <c r="IA73" s="239">
        <v>6713.7687838633601</v>
      </c>
      <c r="IB73" s="239">
        <v>6667.6776050223398</v>
      </c>
      <c r="IC73" s="239">
        <v>8356.8819425148104</v>
      </c>
      <c r="ID73" s="239">
        <v>17049.389519079999</v>
      </c>
      <c r="IE73" s="239">
        <v>9267.0726108856106</v>
      </c>
      <c r="IF73" s="239">
        <v>7686.8477079978802</v>
      </c>
      <c r="IG73" s="239">
        <v>6376.4905603548896</v>
      </c>
      <c r="IH73" s="238">
        <v>123.626391919596</v>
      </c>
      <c r="II73" s="238">
        <v>123.979956892049</v>
      </c>
      <c r="IJ73" s="238">
        <v>128.36501273312899</v>
      </c>
      <c r="IK73" s="238">
        <v>126.41276473891099</v>
      </c>
      <c r="IL73" s="238">
        <v>117.258043915405</v>
      </c>
      <c r="IM73" s="238">
        <v>116.646379088549</v>
      </c>
      <c r="IN73" s="238">
        <v>100.54698138568899</v>
      </c>
      <c r="IO73" s="238">
        <v>103.2480366123</v>
      </c>
      <c r="IP73" s="219"/>
    </row>
    <row r="74" spans="1:250" ht="15.75" customHeight="1">
      <c r="A74" s="237">
        <v>41791</v>
      </c>
      <c r="B74" s="240">
        <v>1250</v>
      </c>
      <c r="C74" s="240">
        <v>1880</v>
      </c>
      <c r="D74" s="240">
        <v>1023</v>
      </c>
      <c r="E74" s="240">
        <v>2510</v>
      </c>
      <c r="F74" s="240">
        <v>4592.6666666666697</v>
      </c>
      <c r="G74" s="240">
        <v>2400</v>
      </c>
      <c r="H74" s="238">
        <v>249.88632100000001</v>
      </c>
      <c r="I74" s="238" t="s">
        <v>474</v>
      </c>
      <c r="J74" s="239">
        <v>40591</v>
      </c>
      <c r="K74" s="239">
        <v>9545</v>
      </c>
      <c r="L74" s="239">
        <v>5972</v>
      </c>
      <c r="M74" s="239">
        <v>227862</v>
      </c>
      <c r="N74" s="239">
        <v>23418</v>
      </c>
      <c r="O74" s="239">
        <v>15566</v>
      </c>
      <c r="P74" s="239">
        <v>168618</v>
      </c>
      <c r="Q74" s="239">
        <v>8197</v>
      </c>
      <c r="R74" s="239">
        <v>398</v>
      </c>
      <c r="S74" s="239">
        <v>10290</v>
      </c>
      <c r="T74" s="240">
        <v>113380</v>
      </c>
      <c r="U74" s="240">
        <v>481954</v>
      </c>
      <c r="V74" s="238">
        <v>2706</v>
      </c>
      <c r="W74" s="238">
        <v>54981</v>
      </c>
      <c r="X74" s="238">
        <v>2709</v>
      </c>
      <c r="Y74" s="238">
        <v>60396</v>
      </c>
      <c r="Z74" s="238">
        <v>411591</v>
      </c>
      <c r="AA74" s="238">
        <v>4903148</v>
      </c>
      <c r="AB74" s="238">
        <v>190821</v>
      </c>
      <c r="AC74" s="238">
        <v>5505560</v>
      </c>
      <c r="AD74" s="238"/>
      <c r="AE74" s="238"/>
      <c r="AF74" s="238"/>
      <c r="AG74" s="238"/>
      <c r="AH74" s="238"/>
      <c r="AI74" s="238"/>
      <c r="AJ74" s="238"/>
      <c r="AK74" s="238"/>
      <c r="AL74" s="238"/>
      <c r="AM74" s="238"/>
      <c r="AN74" s="238"/>
      <c r="AO74" s="238"/>
      <c r="AP74" s="238"/>
      <c r="AQ74" s="238"/>
      <c r="AR74" s="238">
        <v>4277852</v>
      </c>
      <c r="AS74" s="238">
        <v>1227708</v>
      </c>
      <c r="AT74" s="238">
        <v>5505560</v>
      </c>
      <c r="AU74" s="238">
        <v>7924</v>
      </c>
      <c r="AV74" s="238">
        <v>21126</v>
      </c>
      <c r="AW74" s="238">
        <v>10383</v>
      </c>
      <c r="AX74" s="238">
        <v>7704</v>
      </c>
      <c r="AY74" s="238">
        <v>34147</v>
      </c>
      <c r="AZ74" s="238">
        <v>1233</v>
      </c>
      <c r="BA74" s="238">
        <v>82517</v>
      </c>
      <c r="BB74" s="238">
        <v>2204539</v>
      </c>
      <c r="BC74" s="238">
        <v>4569187</v>
      </c>
      <c r="BD74" s="238">
        <v>2639318</v>
      </c>
      <c r="BE74" s="238">
        <v>1640055</v>
      </c>
      <c r="BF74" s="238">
        <v>6023528</v>
      </c>
      <c r="BG74" s="238">
        <v>437197</v>
      </c>
      <c r="BH74" s="238">
        <v>17513824</v>
      </c>
      <c r="BI74" s="238"/>
      <c r="BJ74" s="238"/>
      <c r="BK74" s="238"/>
      <c r="BL74" s="238"/>
      <c r="BM74" s="238"/>
      <c r="BN74" s="238"/>
      <c r="BO74" s="238"/>
      <c r="BP74" s="238"/>
      <c r="BQ74" s="238"/>
      <c r="BR74" s="238"/>
      <c r="BS74" s="238"/>
      <c r="BT74" s="238"/>
      <c r="BU74" s="238"/>
      <c r="BV74" s="238"/>
      <c r="BW74" s="238">
        <v>15476016</v>
      </c>
      <c r="BX74" s="238">
        <v>2037808</v>
      </c>
      <c r="BY74" s="244">
        <v>17513824</v>
      </c>
      <c r="BZ74" s="238">
        <v>5692.89</v>
      </c>
      <c r="CA74" s="243">
        <v>848</v>
      </c>
      <c r="CB74" s="238">
        <v>377</v>
      </c>
      <c r="CC74" s="238">
        <v>184</v>
      </c>
      <c r="CD74" s="238">
        <v>99980</v>
      </c>
      <c r="CE74" s="238">
        <v>886097</v>
      </c>
      <c r="CF74" s="238"/>
      <c r="CG74" s="238"/>
      <c r="CH74" s="238">
        <v>190.25328999999999</v>
      </c>
      <c r="CI74" s="238">
        <v>3352.1191100000001</v>
      </c>
      <c r="CJ74" s="242">
        <v>294.83</v>
      </c>
      <c r="CK74" s="243"/>
      <c r="CL74" s="238"/>
      <c r="CM74" s="238"/>
      <c r="CN74" s="238"/>
      <c r="CO74" s="238"/>
      <c r="CP74" s="238"/>
      <c r="CQ74" s="238"/>
      <c r="CR74" s="240">
        <v>5459</v>
      </c>
      <c r="CS74" s="240">
        <v>53458</v>
      </c>
      <c r="CT74" s="240">
        <v>13888</v>
      </c>
      <c r="CU74" s="240">
        <v>118327</v>
      </c>
      <c r="CV74" s="240">
        <v>3053</v>
      </c>
      <c r="CW74" s="240">
        <v>31605</v>
      </c>
      <c r="CX74" s="240">
        <v>3357</v>
      </c>
      <c r="CY74" s="240">
        <v>18822</v>
      </c>
      <c r="CZ74" s="240">
        <v>113116.7899</v>
      </c>
      <c r="DA74" s="240">
        <v>1116154.7877</v>
      </c>
      <c r="DB74" s="240">
        <v>51219.298600000002</v>
      </c>
      <c r="DC74" s="240">
        <v>611802.42059999995</v>
      </c>
      <c r="DD74" s="238">
        <v>1830099</v>
      </c>
      <c r="DE74" s="240">
        <v>311157</v>
      </c>
      <c r="DF74" s="240">
        <v>0.21</v>
      </c>
      <c r="DG74" s="240">
        <v>21.05</v>
      </c>
      <c r="DH74" s="240">
        <v>23.02</v>
      </c>
      <c r="DI74" s="238">
        <v>177770.62</v>
      </c>
      <c r="DJ74" s="238">
        <v>54159.726000000002</v>
      </c>
      <c r="DK74" s="238">
        <v>153803.095</v>
      </c>
      <c r="DL74" s="238">
        <v>211279.065</v>
      </c>
      <c r="DM74" s="238">
        <v>12901.84</v>
      </c>
      <c r="DN74" s="238">
        <v>20544.476999999999</v>
      </c>
      <c r="DO74" s="238">
        <v>71.522000000000006</v>
      </c>
      <c r="DP74" s="238">
        <v>182.56800000000001</v>
      </c>
      <c r="DQ74" s="238">
        <v>630712.91299999994</v>
      </c>
      <c r="DR74" s="239">
        <v>114240</v>
      </c>
      <c r="DS74" s="239">
        <v>8795</v>
      </c>
      <c r="DT74" s="239">
        <v>41233</v>
      </c>
      <c r="DU74" s="239">
        <v>45523</v>
      </c>
      <c r="DV74" s="239">
        <v>3536</v>
      </c>
      <c r="DW74" s="239">
        <v>13349</v>
      </c>
      <c r="DX74" s="239">
        <v>33380</v>
      </c>
      <c r="DY74" s="238">
        <v>254</v>
      </c>
      <c r="DZ74" s="239">
        <v>260310</v>
      </c>
      <c r="EA74" s="239">
        <v>3141619</v>
      </c>
      <c r="EB74" s="238">
        <v>4195</v>
      </c>
      <c r="EC74" s="238">
        <v>8110</v>
      </c>
      <c r="ED74" s="238">
        <v>717</v>
      </c>
      <c r="EE74" s="238">
        <v>1463</v>
      </c>
      <c r="EF74" s="238">
        <v>844</v>
      </c>
      <c r="EG74" s="238">
        <v>1268</v>
      </c>
      <c r="EH74" s="238">
        <v>930</v>
      </c>
      <c r="EI74" s="238">
        <v>32081.99</v>
      </c>
      <c r="EJ74" s="238">
        <v>3556</v>
      </c>
      <c r="EK74" s="238">
        <v>238</v>
      </c>
      <c r="EL74" s="238">
        <v>229</v>
      </c>
      <c r="EM74" s="238">
        <v>41369</v>
      </c>
      <c r="EN74" s="239">
        <v>97129</v>
      </c>
      <c r="EO74" s="239">
        <v>31735</v>
      </c>
      <c r="EP74" s="239">
        <v>7384</v>
      </c>
      <c r="EQ74" s="239">
        <v>1393</v>
      </c>
      <c r="ER74" s="239">
        <v>3710</v>
      </c>
      <c r="ES74" s="239">
        <v>228</v>
      </c>
      <c r="ET74" s="239">
        <v>1253</v>
      </c>
      <c r="EU74" s="239">
        <v>9004</v>
      </c>
      <c r="EV74" s="239">
        <v>194479</v>
      </c>
      <c r="EW74" s="239">
        <v>60125</v>
      </c>
      <c r="EX74" s="239">
        <v>11643</v>
      </c>
      <c r="EY74" s="239">
        <v>3780</v>
      </c>
      <c r="EZ74" s="239">
        <v>10030</v>
      </c>
      <c r="FA74" s="239">
        <v>507</v>
      </c>
      <c r="FB74" s="239">
        <v>2313</v>
      </c>
      <c r="FC74" s="239">
        <v>25567</v>
      </c>
      <c r="FD74" s="238"/>
      <c r="FE74" s="238">
        <v>2.1</v>
      </c>
      <c r="FF74" s="238">
        <v>1.6</v>
      </c>
      <c r="FG74" s="238">
        <v>2.7</v>
      </c>
      <c r="FH74" s="238">
        <v>2.7</v>
      </c>
      <c r="FI74" s="238">
        <v>2.2000000000000002</v>
      </c>
      <c r="FJ74" s="238">
        <v>1.8</v>
      </c>
      <c r="FK74" s="238">
        <v>2.8</v>
      </c>
      <c r="FL74" s="238">
        <v>19.899999999999999</v>
      </c>
      <c r="FM74" s="238">
        <v>35.4</v>
      </c>
      <c r="FN74" s="238">
        <v>34.299999999999997</v>
      </c>
      <c r="FO74" s="238">
        <v>4</v>
      </c>
      <c r="FP74" s="238">
        <v>16.7</v>
      </c>
      <c r="FQ74" s="238">
        <v>2.7</v>
      </c>
      <c r="FR74" s="238">
        <v>4.5999999999999996</v>
      </c>
      <c r="FS74" s="238">
        <v>10.4</v>
      </c>
      <c r="FT74" s="238"/>
      <c r="FU74" s="238"/>
      <c r="FV74" s="238"/>
      <c r="FW74" s="238"/>
      <c r="FX74" s="238"/>
      <c r="FY74" s="238"/>
      <c r="FZ74" s="238"/>
      <c r="GA74" s="238">
        <v>444717.71674</v>
      </c>
      <c r="GB74" s="244">
        <v>16573.34201</v>
      </c>
      <c r="GC74" s="242">
        <v>99.9398214108231</v>
      </c>
      <c r="GD74" s="245">
        <v>8872.6870583524706</v>
      </c>
      <c r="GE74" s="239">
        <v>9240.7516666666706</v>
      </c>
      <c r="GF74" s="239">
        <v>5373.8739999999998</v>
      </c>
      <c r="GG74" s="239">
        <v>26923.728562091499</v>
      </c>
      <c r="GH74" s="239" t="s">
        <v>473</v>
      </c>
      <c r="GI74" s="239">
        <v>11468.4790671642</v>
      </c>
      <c r="GJ74" s="239">
        <v>18147.741978123599</v>
      </c>
      <c r="GK74" s="239" t="s">
        <v>473</v>
      </c>
      <c r="GL74" s="239">
        <v>10446.198165354301</v>
      </c>
      <c r="GM74" s="239">
        <v>10734.774480812601</v>
      </c>
      <c r="GN74" s="239">
        <v>11301.6858655373</v>
      </c>
      <c r="GO74" s="239">
        <v>8808.8755679442602</v>
      </c>
      <c r="GP74" s="239">
        <v>15040.0579169701</v>
      </c>
      <c r="GQ74" s="239">
        <v>15191.336743547499</v>
      </c>
      <c r="GR74" s="239">
        <v>20527.025407925401</v>
      </c>
      <c r="GS74" s="239">
        <v>27941.6604629865</v>
      </c>
      <c r="GT74" s="239">
        <v>15691.8946853006</v>
      </c>
      <c r="GU74" s="239">
        <v>16305.7240555921</v>
      </c>
      <c r="GV74" s="239">
        <v>11779.683747126401</v>
      </c>
      <c r="GW74" s="239">
        <v>12091.483614885499</v>
      </c>
      <c r="GX74" s="239">
        <v>15728.431074975701</v>
      </c>
      <c r="GY74" s="239">
        <v>16287.120035714301</v>
      </c>
      <c r="GZ74" s="239">
        <v>14680.667861060399</v>
      </c>
      <c r="HA74" s="239">
        <v>12608.109315068499</v>
      </c>
      <c r="HB74" s="239">
        <v>17380.8611861471</v>
      </c>
      <c r="HC74" s="239">
        <v>21899.304843316499</v>
      </c>
      <c r="HD74" s="239">
        <v>22948.0693567915</v>
      </c>
      <c r="HE74" s="239">
        <v>11573.137889804</v>
      </c>
      <c r="HF74" s="239">
        <v>12765.1620666667</v>
      </c>
      <c r="HG74" s="239">
        <v>25905.999925044802</v>
      </c>
      <c r="HH74" s="239">
        <v>21766.455273224001</v>
      </c>
      <c r="HI74" s="239">
        <v>8806.9188650954693</v>
      </c>
      <c r="HJ74" s="239">
        <v>13772.6926140533</v>
      </c>
      <c r="HK74" s="239">
        <v>13586.597608178599</v>
      </c>
      <c r="HL74" s="239">
        <v>12321.7205205884</v>
      </c>
      <c r="HM74" s="239">
        <v>6783.5060224302897</v>
      </c>
      <c r="HN74" s="239">
        <v>15090.9317143965</v>
      </c>
      <c r="HO74" s="239">
        <v>17621.317692307701</v>
      </c>
      <c r="HP74" s="239">
        <v>30332.358185840701</v>
      </c>
      <c r="HQ74" s="239">
        <v>13464.794589525</v>
      </c>
      <c r="HR74" s="239">
        <v>21282.785760410399</v>
      </c>
      <c r="HS74" s="239">
        <v>29197.484056737601</v>
      </c>
      <c r="HT74" s="239">
        <v>17903.2553417501</v>
      </c>
      <c r="HU74" s="239">
        <v>12472.755828877</v>
      </c>
      <c r="HV74" s="239">
        <v>11138.000340296499</v>
      </c>
      <c r="HW74" s="239">
        <v>12357.214491315201</v>
      </c>
      <c r="HX74" s="239">
        <v>16419.2281638655</v>
      </c>
      <c r="HY74" s="239">
        <v>19391.3448598131</v>
      </c>
      <c r="HZ74" s="239">
        <v>9751.47338856036</v>
      </c>
      <c r="IA74" s="239">
        <v>9041.9519771500909</v>
      </c>
      <c r="IB74" s="239">
        <v>9434.8082605680993</v>
      </c>
      <c r="IC74" s="239">
        <v>12630.4902137064</v>
      </c>
      <c r="ID74" s="239">
        <v>22453.0159726604</v>
      </c>
      <c r="IE74" s="239">
        <v>13887.2994837389</v>
      </c>
      <c r="IF74" s="239">
        <v>11379.4014429156</v>
      </c>
      <c r="IG74" s="239">
        <v>9458.2398038757892</v>
      </c>
      <c r="IH74" s="238">
        <v>123.376488933804</v>
      </c>
      <c r="II74" s="238">
        <v>123.77128378331</v>
      </c>
      <c r="IJ74" s="238">
        <v>123.396147799069</v>
      </c>
      <c r="IK74" s="238">
        <v>123.048398017528</v>
      </c>
      <c r="IL74" s="238">
        <v>110.186835921735</v>
      </c>
      <c r="IM74" s="238">
        <v>105.738706298293</v>
      </c>
      <c r="IN74" s="238">
        <v>114.55619154313599</v>
      </c>
      <c r="IO74" s="238">
        <v>112.97384538359999</v>
      </c>
      <c r="IP74" s="219"/>
    </row>
    <row r="75" spans="1:250" ht="15.75" customHeight="1">
      <c r="A75" s="237">
        <v>41821</v>
      </c>
      <c r="B75" s="240">
        <v>1117.2</v>
      </c>
      <c r="C75" s="240">
        <v>1750</v>
      </c>
      <c r="D75" s="240">
        <v>900</v>
      </c>
      <c r="E75" s="240">
        <v>2465</v>
      </c>
      <c r="F75" s="240">
        <v>4732</v>
      </c>
      <c r="G75" s="240">
        <v>2400</v>
      </c>
      <c r="H75" s="238">
        <v>277.5539</v>
      </c>
      <c r="I75" s="238" t="s">
        <v>474</v>
      </c>
      <c r="J75" s="239">
        <v>46620</v>
      </c>
      <c r="K75" s="239">
        <v>0</v>
      </c>
      <c r="L75" s="239">
        <v>1365</v>
      </c>
      <c r="M75" s="239">
        <v>258382</v>
      </c>
      <c r="N75" s="239" t="s">
        <v>473</v>
      </c>
      <c r="O75" s="239">
        <v>600</v>
      </c>
      <c r="P75" s="239">
        <v>191829</v>
      </c>
      <c r="Q75" s="239">
        <v>0</v>
      </c>
      <c r="R75" s="239">
        <v>0</v>
      </c>
      <c r="S75" s="239">
        <v>10642</v>
      </c>
      <c r="T75" s="240">
        <v>119000</v>
      </c>
      <c r="U75" s="240">
        <v>502638</v>
      </c>
      <c r="V75" s="238">
        <v>2932</v>
      </c>
      <c r="W75" s="238">
        <v>58837</v>
      </c>
      <c r="X75" s="238">
        <v>1094</v>
      </c>
      <c r="Y75" s="238">
        <v>62863</v>
      </c>
      <c r="Z75" s="238">
        <v>437688</v>
      </c>
      <c r="AA75" s="238">
        <v>5177652</v>
      </c>
      <c r="AB75" s="238">
        <v>69388</v>
      </c>
      <c r="AC75" s="238">
        <v>5684728</v>
      </c>
      <c r="AD75" s="238"/>
      <c r="AE75" s="238"/>
      <c r="AF75" s="238"/>
      <c r="AG75" s="238"/>
      <c r="AH75" s="238"/>
      <c r="AI75" s="238"/>
      <c r="AJ75" s="238"/>
      <c r="AK75" s="238"/>
      <c r="AL75" s="238"/>
      <c r="AM75" s="238"/>
      <c r="AN75" s="238"/>
      <c r="AO75" s="238"/>
      <c r="AP75" s="238"/>
      <c r="AQ75" s="238"/>
      <c r="AR75" s="238">
        <v>4651225</v>
      </c>
      <c r="AS75" s="238">
        <v>1033503</v>
      </c>
      <c r="AT75" s="238">
        <v>5684728</v>
      </c>
      <c r="AU75" s="238">
        <v>7539</v>
      </c>
      <c r="AV75" s="238">
        <v>21868</v>
      </c>
      <c r="AW75" s="238">
        <v>10861.75</v>
      </c>
      <c r="AX75" s="238">
        <v>7819</v>
      </c>
      <c r="AY75" s="238">
        <v>41428</v>
      </c>
      <c r="AZ75" s="238">
        <v>1344</v>
      </c>
      <c r="BA75" s="238">
        <v>90859.75</v>
      </c>
      <c r="BB75" s="238">
        <v>2079973</v>
      </c>
      <c r="BC75" s="238">
        <v>4709576</v>
      </c>
      <c r="BD75" s="238">
        <v>2730662</v>
      </c>
      <c r="BE75" s="238">
        <v>1661827</v>
      </c>
      <c r="BF75" s="238">
        <v>7301439</v>
      </c>
      <c r="BG75" s="238">
        <v>491148</v>
      </c>
      <c r="BH75" s="238">
        <v>18974625</v>
      </c>
      <c r="BI75" s="238"/>
      <c r="BJ75" s="238"/>
      <c r="BK75" s="238"/>
      <c r="BL75" s="238"/>
      <c r="BM75" s="238"/>
      <c r="BN75" s="238"/>
      <c r="BO75" s="238"/>
      <c r="BP75" s="238"/>
      <c r="BQ75" s="238"/>
      <c r="BR75" s="238"/>
      <c r="BS75" s="238"/>
      <c r="BT75" s="238"/>
      <c r="BU75" s="238"/>
      <c r="BV75" s="238"/>
      <c r="BW75" s="238">
        <v>17073281</v>
      </c>
      <c r="BX75" s="238">
        <v>1901344</v>
      </c>
      <c r="BY75" s="244">
        <v>18974625</v>
      </c>
      <c r="BZ75" s="238">
        <v>6013.6</v>
      </c>
      <c r="CA75" s="243">
        <v>895</v>
      </c>
      <c r="CB75" s="238">
        <v>405</v>
      </c>
      <c r="CC75" s="238">
        <v>201</v>
      </c>
      <c r="CD75" s="238">
        <v>107195</v>
      </c>
      <c r="CE75" s="238">
        <v>949904</v>
      </c>
      <c r="CF75" s="238"/>
      <c r="CG75" s="238"/>
      <c r="CH75" s="238">
        <v>135.31154100000001</v>
      </c>
      <c r="CI75" s="238">
        <v>2531.1077599999999</v>
      </c>
      <c r="CJ75" s="242">
        <v>296.58</v>
      </c>
      <c r="CK75" s="243"/>
      <c r="CL75" s="238"/>
      <c r="CM75" s="238"/>
      <c r="CN75" s="238"/>
      <c r="CO75" s="238"/>
      <c r="CP75" s="238"/>
      <c r="CQ75" s="238"/>
      <c r="CR75" s="240">
        <v>6512</v>
      </c>
      <c r="CS75" s="240">
        <v>61617</v>
      </c>
      <c r="CT75" s="240">
        <v>17069</v>
      </c>
      <c r="CU75" s="240">
        <v>142168</v>
      </c>
      <c r="CV75" s="240">
        <v>3567</v>
      </c>
      <c r="CW75" s="240">
        <v>38802</v>
      </c>
      <c r="CX75" s="240">
        <v>3948</v>
      </c>
      <c r="CY75" s="240">
        <v>21800</v>
      </c>
      <c r="CZ75" s="240">
        <v>115428.01300000001</v>
      </c>
      <c r="DA75" s="240">
        <v>1156745.8986</v>
      </c>
      <c r="DB75" s="240">
        <v>56709.848100000003</v>
      </c>
      <c r="DC75" s="240">
        <v>659546.05550000002</v>
      </c>
      <c r="DD75" s="238">
        <v>1748051</v>
      </c>
      <c r="DE75" s="240">
        <v>515204</v>
      </c>
      <c r="DF75" s="240">
        <v>0.208239176968782</v>
      </c>
      <c r="DG75" s="240">
        <v>20.289078227457399</v>
      </c>
      <c r="DH75" s="240">
        <v>21.980576080779301</v>
      </c>
      <c r="DI75" s="238">
        <v>178948.13800000001</v>
      </c>
      <c r="DJ75" s="238">
        <v>51061.913999999997</v>
      </c>
      <c r="DK75" s="238">
        <v>156749.565</v>
      </c>
      <c r="DL75" s="238">
        <v>222060.774</v>
      </c>
      <c r="DM75" s="238">
        <v>13062.305</v>
      </c>
      <c r="DN75" s="238">
        <v>19371.071</v>
      </c>
      <c r="DO75" s="238">
        <v>85.341999999999999</v>
      </c>
      <c r="DP75" s="238">
        <v>519.702</v>
      </c>
      <c r="DQ75" s="238">
        <v>641858.81099999999</v>
      </c>
      <c r="DR75" s="239">
        <v>121432</v>
      </c>
      <c r="DS75" s="239">
        <v>9394</v>
      </c>
      <c r="DT75" s="239">
        <v>37164</v>
      </c>
      <c r="DU75" s="239">
        <v>38246</v>
      </c>
      <c r="DV75" s="239">
        <v>3753</v>
      </c>
      <c r="DW75" s="239">
        <v>14411</v>
      </c>
      <c r="DX75" s="239">
        <v>33926</v>
      </c>
      <c r="DY75" s="238">
        <v>0</v>
      </c>
      <c r="DZ75" s="239">
        <v>258326</v>
      </c>
      <c r="EA75" s="239">
        <v>3303540</v>
      </c>
      <c r="EB75" s="238">
        <v>3542</v>
      </c>
      <c r="EC75" s="238">
        <v>6286</v>
      </c>
      <c r="ED75" s="238">
        <v>727</v>
      </c>
      <c r="EE75" s="238">
        <v>2143</v>
      </c>
      <c r="EF75" s="238">
        <v>638</v>
      </c>
      <c r="EG75" s="238">
        <v>1637</v>
      </c>
      <c r="EH75" s="238">
        <v>1030</v>
      </c>
      <c r="EI75" s="238">
        <v>32627.67</v>
      </c>
      <c r="EJ75" s="238">
        <v>3892</v>
      </c>
      <c r="EK75" s="238">
        <v>251</v>
      </c>
      <c r="EL75" s="238">
        <v>245</v>
      </c>
      <c r="EM75" s="238">
        <v>44989</v>
      </c>
      <c r="EN75" s="239">
        <v>161897</v>
      </c>
      <c r="EO75" s="239">
        <v>45300</v>
      </c>
      <c r="EP75" s="239">
        <v>9307</v>
      </c>
      <c r="EQ75" s="239">
        <v>4363</v>
      </c>
      <c r="ER75" s="239">
        <v>9867</v>
      </c>
      <c r="ES75" s="239">
        <v>397</v>
      </c>
      <c r="ET75" s="239">
        <v>2365</v>
      </c>
      <c r="EU75" s="239">
        <v>23464</v>
      </c>
      <c r="EV75" s="239">
        <v>420641</v>
      </c>
      <c r="EW75" s="239">
        <v>86621</v>
      </c>
      <c r="EX75" s="239">
        <v>14486</v>
      </c>
      <c r="EY75" s="239">
        <v>16589</v>
      </c>
      <c r="EZ75" s="239">
        <v>39556</v>
      </c>
      <c r="FA75" s="239">
        <v>1632</v>
      </c>
      <c r="FB75" s="239">
        <v>6657</v>
      </c>
      <c r="FC75" s="239">
        <v>79047</v>
      </c>
      <c r="FD75" s="238"/>
      <c r="FE75" s="238">
        <v>2.1</v>
      </c>
      <c r="FF75" s="238">
        <v>1.9</v>
      </c>
      <c r="FG75" s="238">
        <v>3.8</v>
      </c>
      <c r="FH75" s="238">
        <v>3.65</v>
      </c>
      <c r="FI75" s="238">
        <v>4.0999999999999996</v>
      </c>
      <c r="FJ75" s="238">
        <v>2.8</v>
      </c>
      <c r="FK75" s="238">
        <v>2.85</v>
      </c>
      <c r="FL75" s="238">
        <v>34.1</v>
      </c>
      <c r="FM75" s="238">
        <v>47.5</v>
      </c>
      <c r="FN75" s="238">
        <v>40.299999999999997</v>
      </c>
      <c r="FO75" s="238">
        <v>15.4</v>
      </c>
      <c r="FP75" s="238">
        <v>44</v>
      </c>
      <c r="FQ75" s="238">
        <v>9.3000000000000007</v>
      </c>
      <c r="FR75" s="238">
        <v>10.5</v>
      </c>
      <c r="FS75" s="238">
        <v>23.3</v>
      </c>
      <c r="FT75" s="238"/>
      <c r="FU75" s="238"/>
      <c r="FV75" s="238"/>
      <c r="FW75" s="238"/>
      <c r="FX75" s="238"/>
      <c r="FY75" s="238"/>
      <c r="FZ75" s="238"/>
      <c r="GA75" s="238">
        <v>458061.35819</v>
      </c>
      <c r="GB75" s="244">
        <v>17070.611500999999</v>
      </c>
      <c r="GC75" s="242">
        <v>101.114029899062</v>
      </c>
      <c r="GD75" s="245">
        <v>6214.5255025654997</v>
      </c>
      <c r="GE75" s="239">
        <v>6300.4270833333303</v>
      </c>
      <c r="GF75" s="239">
        <v>3768.444</v>
      </c>
      <c r="GG75" s="239">
        <v>19038.096531986499</v>
      </c>
      <c r="GH75" s="239" t="s">
        <v>473</v>
      </c>
      <c r="GI75" s="239">
        <v>8192.8369555555601</v>
      </c>
      <c r="GJ75" s="239">
        <v>12556.538729858299</v>
      </c>
      <c r="GK75" s="239" t="s">
        <v>473</v>
      </c>
      <c r="GL75" s="239">
        <v>7612.2705555555804</v>
      </c>
      <c r="GM75" s="239">
        <v>7952.6045847362702</v>
      </c>
      <c r="GN75" s="239">
        <v>8095.0441313559104</v>
      </c>
      <c r="GO75" s="239">
        <v>6492.5017605633902</v>
      </c>
      <c r="GP75" s="239">
        <v>10633.7037710932</v>
      </c>
      <c r="GQ75" s="239">
        <v>10879.9534602273</v>
      </c>
      <c r="GR75" s="239">
        <v>13763.7182844244</v>
      </c>
      <c r="GS75" s="239">
        <v>19724.126727459501</v>
      </c>
      <c r="GT75" s="239">
        <v>11126.960279847</v>
      </c>
      <c r="GU75" s="239">
        <v>12038.6544249341</v>
      </c>
      <c r="GV75" s="239">
        <v>9149.8459322033905</v>
      </c>
      <c r="GW75" s="239">
        <v>9316.8221195317092</v>
      </c>
      <c r="GX75" s="239">
        <v>11342.050407169299</v>
      </c>
      <c r="GY75" s="239">
        <v>11898.9801092896</v>
      </c>
      <c r="GZ75" s="239">
        <v>10536.2404041641</v>
      </c>
      <c r="HA75" s="239">
        <v>9012.7116891891892</v>
      </c>
      <c r="HB75" s="239">
        <v>12735.0608598452</v>
      </c>
      <c r="HC75" s="239">
        <v>15012.3964333024</v>
      </c>
      <c r="HD75" s="239">
        <v>15708.714517611101</v>
      </c>
      <c r="HE75" s="239">
        <v>8519.6754088586003</v>
      </c>
      <c r="HF75" s="239">
        <v>9920.3553594771292</v>
      </c>
      <c r="HG75" s="239">
        <v>17730.166860920701</v>
      </c>
      <c r="HH75" s="239">
        <v>15373.3608592322</v>
      </c>
      <c r="HI75" s="239">
        <v>6790.3057425607203</v>
      </c>
      <c r="HJ75" s="239">
        <v>9917.9015317022895</v>
      </c>
      <c r="HK75" s="239">
        <v>10037.6843105795</v>
      </c>
      <c r="HL75" s="239">
        <v>9121.7520529036101</v>
      </c>
      <c r="HM75" s="239">
        <v>5246.4943994141104</v>
      </c>
      <c r="HN75" s="239">
        <v>12070.4491931099</v>
      </c>
      <c r="HO75" s="239">
        <v>11992.1366666667</v>
      </c>
      <c r="HP75" s="239">
        <v>21759.913777777801</v>
      </c>
      <c r="HQ75" s="239">
        <v>10372.939096550001</v>
      </c>
      <c r="HR75" s="239">
        <v>17246.3434088182</v>
      </c>
      <c r="HS75" s="239">
        <v>18151.305056199799</v>
      </c>
      <c r="HT75" s="239">
        <v>12517.306539130401</v>
      </c>
      <c r="HU75" s="239">
        <v>9416.60739037434</v>
      </c>
      <c r="HV75" s="239">
        <v>8128.0404321404603</v>
      </c>
      <c r="HW75" s="239">
        <v>9117.7267684478502</v>
      </c>
      <c r="HX75" s="239">
        <v>11809.757990350399</v>
      </c>
      <c r="HY75" s="239">
        <v>14035.149968652</v>
      </c>
      <c r="HZ75" s="239">
        <v>7462.8708583324797</v>
      </c>
      <c r="IA75" s="239">
        <v>7658.4305746321097</v>
      </c>
      <c r="IB75" s="239">
        <v>6699.0601877097497</v>
      </c>
      <c r="IC75" s="239">
        <v>9427.9981203911102</v>
      </c>
      <c r="ID75" s="239">
        <v>19844.509873217099</v>
      </c>
      <c r="IE75" s="239">
        <v>10041.449153494699</v>
      </c>
      <c r="IF75" s="239">
        <v>8345.0712669012901</v>
      </c>
      <c r="IG75" s="239">
        <v>7101.9272830188502</v>
      </c>
      <c r="IH75" s="238">
        <v>124.05359587493599</v>
      </c>
      <c r="II75" s="238">
        <v>122.931284362959</v>
      </c>
      <c r="IJ75" s="238">
        <v>115.342442604124</v>
      </c>
      <c r="IK75" s="238">
        <v>116.317382293721</v>
      </c>
      <c r="IL75" s="238">
        <v>104.22926084750701</v>
      </c>
      <c r="IM75" s="238">
        <v>100.550340149967</v>
      </c>
      <c r="IN75" s="238">
        <v>117.320230028033</v>
      </c>
      <c r="IO75" s="238">
        <v>110.27711904580001</v>
      </c>
      <c r="IP75" s="219"/>
    </row>
    <row r="76" spans="1:250" ht="15.75" customHeight="1">
      <c r="A76" s="237">
        <v>41852</v>
      </c>
      <c r="B76" s="240">
        <v>993</v>
      </c>
      <c r="C76" s="240">
        <v>1550</v>
      </c>
      <c r="D76" s="240">
        <v>880</v>
      </c>
      <c r="E76" s="240">
        <v>2342</v>
      </c>
      <c r="F76" s="240">
        <v>4879</v>
      </c>
      <c r="G76" s="240">
        <v>2330</v>
      </c>
      <c r="H76" s="238">
        <v>296.81154400000003</v>
      </c>
      <c r="I76" s="238" t="s">
        <v>474</v>
      </c>
      <c r="J76" s="239">
        <v>41420</v>
      </c>
      <c r="K76" s="239">
        <v>10715</v>
      </c>
      <c r="L76" s="239">
        <v>8547</v>
      </c>
      <c r="M76" s="239">
        <v>245030</v>
      </c>
      <c r="N76" s="239">
        <v>25595</v>
      </c>
      <c r="O76" s="239">
        <v>22397</v>
      </c>
      <c r="P76" s="239">
        <v>178331</v>
      </c>
      <c r="Q76" s="239">
        <v>9677</v>
      </c>
      <c r="R76" s="239">
        <v>12318</v>
      </c>
      <c r="S76" s="239">
        <v>10070</v>
      </c>
      <c r="T76" s="240">
        <v>110465</v>
      </c>
      <c r="U76" s="240">
        <v>471805</v>
      </c>
      <c r="V76" s="238">
        <v>2873</v>
      </c>
      <c r="W76" s="238">
        <v>55983</v>
      </c>
      <c r="X76" s="238">
        <v>1087</v>
      </c>
      <c r="Y76" s="238">
        <v>59943</v>
      </c>
      <c r="Z76" s="238">
        <v>431272</v>
      </c>
      <c r="AA76" s="238">
        <v>4920664</v>
      </c>
      <c r="AB76" s="238">
        <v>60134</v>
      </c>
      <c r="AC76" s="238">
        <v>5412070</v>
      </c>
      <c r="AD76" s="238"/>
      <c r="AE76" s="238"/>
      <c r="AF76" s="238"/>
      <c r="AG76" s="238"/>
      <c r="AH76" s="238"/>
      <c r="AI76" s="238"/>
      <c r="AJ76" s="238"/>
      <c r="AK76" s="238"/>
      <c r="AL76" s="238"/>
      <c r="AM76" s="238"/>
      <c r="AN76" s="238"/>
      <c r="AO76" s="238"/>
      <c r="AP76" s="238"/>
      <c r="AQ76" s="238"/>
      <c r="AR76" s="238">
        <v>4276493</v>
      </c>
      <c r="AS76" s="238">
        <v>1135577</v>
      </c>
      <c r="AT76" s="238">
        <v>5412070</v>
      </c>
      <c r="AU76" s="238">
        <v>6956</v>
      </c>
      <c r="AV76" s="238">
        <v>20312</v>
      </c>
      <c r="AW76" s="238">
        <v>9805</v>
      </c>
      <c r="AX76" s="238">
        <v>6438</v>
      </c>
      <c r="AY76" s="238">
        <v>38099</v>
      </c>
      <c r="AZ76" s="238">
        <v>1371</v>
      </c>
      <c r="BA76" s="238">
        <v>82981</v>
      </c>
      <c r="BB76" s="238">
        <v>1956146</v>
      </c>
      <c r="BC76" s="238">
        <v>4373929</v>
      </c>
      <c r="BD76" s="238">
        <v>2474652</v>
      </c>
      <c r="BE76" s="238">
        <v>1364795</v>
      </c>
      <c r="BF76" s="238">
        <v>6726151</v>
      </c>
      <c r="BG76" s="238">
        <v>521046</v>
      </c>
      <c r="BH76" s="238">
        <v>17416719</v>
      </c>
      <c r="BI76" s="238"/>
      <c r="BJ76" s="238"/>
      <c r="BK76" s="238"/>
      <c r="BL76" s="238"/>
      <c r="BM76" s="238"/>
      <c r="BN76" s="238"/>
      <c r="BO76" s="238"/>
      <c r="BP76" s="238"/>
      <c r="BQ76" s="238"/>
      <c r="BR76" s="238"/>
      <c r="BS76" s="238"/>
      <c r="BT76" s="238"/>
      <c r="BU76" s="238"/>
      <c r="BV76" s="238"/>
      <c r="BW76" s="238">
        <v>15723031</v>
      </c>
      <c r="BX76" s="238">
        <v>1693688</v>
      </c>
      <c r="BY76" s="244">
        <v>17416719</v>
      </c>
      <c r="BZ76" s="238">
        <v>6102.05</v>
      </c>
      <c r="CA76" s="243">
        <v>916</v>
      </c>
      <c r="CB76" s="238">
        <v>412</v>
      </c>
      <c r="CC76" s="238">
        <v>210</v>
      </c>
      <c r="CD76" s="238">
        <v>108707</v>
      </c>
      <c r="CE76" s="238">
        <v>993651</v>
      </c>
      <c r="CF76" s="238"/>
      <c r="CG76" s="238"/>
      <c r="CH76" s="238">
        <v>134.830962</v>
      </c>
      <c r="CI76" s="238">
        <v>2707.091414</v>
      </c>
      <c r="CJ76" s="242">
        <v>275.56</v>
      </c>
      <c r="CK76" s="243"/>
      <c r="CL76" s="238"/>
      <c r="CM76" s="238"/>
      <c r="CN76" s="238"/>
      <c r="CO76" s="238"/>
      <c r="CP76" s="238"/>
      <c r="CQ76" s="238"/>
      <c r="CR76" s="240">
        <v>5793</v>
      </c>
      <c r="CS76" s="240">
        <v>58502</v>
      </c>
      <c r="CT76" s="240">
        <v>15979</v>
      </c>
      <c r="CU76" s="240">
        <v>135054</v>
      </c>
      <c r="CV76" s="240">
        <v>3449</v>
      </c>
      <c r="CW76" s="240">
        <v>40232</v>
      </c>
      <c r="CX76" s="240">
        <v>3726</v>
      </c>
      <c r="CY76" s="240">
        <v>20741</v>
      </c>
      <c r="CZ76" s="240">
        <v>110339.6948</v>
      </c>
      <c r="DA76" s="240">
        <v>1116696.4327</v>
      </c>
      <c r="DB76" s="240">
        <v>56281.7088</v>
      </c>
      <c r="DC76" s="240">
        <v>660298.06259999995</v>
      </c>
      <c r="DD76" s="238">
        <v>1821482</v>
      </c>
      <c r="DE76" s="240">
        <v>329613</v>
      </c>
      <c r="DF76" s="240">
        <v>0.21</v>
      </c>
      <c r="DG76" s="240">
        <v>19.760000000000002</v>
      </c>
      <c r="DH76" s="240">
        <v>21.18</v>
      </c>
      <c r="DI76" s="238">
        <v>186748.76699999999</v>
      </c>
      <c r="DJ76" s="238">
        <v>55656.133999999998</v>
      </c>
      <c r="DK76" s="238">
        <v>156395.448</v>
      </c>
      <c r="DL76" s="238">
        <v>209049.18700000001</v>
      </c>
      <c r="DM76" s="238">
        <v>12572.634</v>
      </c>
      <c r="DN76" s="238">
        <v>20294.013999999999</v>
      </c>
      <c r="DO76" s="238">
        <v>106.46899999999999</v>
      </c>
      <c r="DP76" s="238">
        <v>213.447</v>
      </c>
      <c r="DQ76" s="238">
        <v>641036.1</v>
      </c>
      <c r="DR76" s="239">
        <v>82469</v>
      </c>
      <c r="DS76" s="239">
        <v>7050</v>
      </c>
      <c r="DT76" s="239">
        <v>43638</v>
      </c>
      <c r="DU76" s="239">
        <v>10657</v>
      </c>
      <c r="DV76" s="239">
        <v>2932</v>
      </c>
      <c r="DW76" s="239">
        <v>10369</v>
      </c>
      <c r="DX76" s="239">
        <v>35775</v>
      </c>
      <c r="DY76" s="238">
        <v>0</v>
      </c>
      <c r="DZ76" s="239">
        <v>192890</v>
      </c>
      <c r="EA76" s="239">
        <v>3091968</v>
      </c>
      <c r="EB76" s="238">
        <v>5296</v>
      </c>
      <c r="EC76" s="238">
        <v>7138</v>
      </c>
      <c r="ED76" s="238">
        <v>676</v>
      </c>
      <c r="EE76" s="238">
        <v>6131</v>
      </c>
      <c r="EF76" s="238">
        <v>655</v>
      </c>
      <c r="EG76" s="238">
        <v>3116</v>
      </c>
      <c r="EH76" s="238">
        <v>1723</v>
      </c>
      <c r="EI76" s="238">
        <v>33022</v>
      </c>
      <c r="EJ76" s="238">
        <v>3969</v>
      </c>
      <c r="EK76" s="238">
        <v>251</v>
      </c>
      <c r="EL76" s="238">
        <v>246</v>
      </c>
      <c r="EM76" s="238">
        <v>45736</v>
      </c>
      <c r="EN76" s="239">
        <v>130400</v>
      </c>
      <c r="EO76" s="239">
        <v>37000</v>
      </c>
      <c r="EP76" s="239">
        <v>8600</v>
      </c>
      <c r="EQ76" s="239">
        <v>2500</v>
      </c>
      <c r="ER76" s="239">
        <v>7600</v>
      </c>
      <c r="ES76" s="239">
        <v>900</v>
      </c>
      <c r="ET76" s="239">
        <v>1800</v>
      </c>
      <c r="EU76" s="239">
        <v>13000</v>
      </c>
      <c r="EV76" s="239">
        <v>267900</v>
      </c>
      <c r="EW76" s="239">
        <v>68200</v>
      </c>
      <c r="EX76" s="239">
        <v>13300</v>
      </c>
      <c r="EY76" s="239">
        <v>7300</v>
      </c>
      <c r="EZ76" s="239">
        <v>19400</v>
      </c>
      <c r="FA76" s="239">
        <v>2600</v>
      </c>
      <c r="FB76" s="239">
        <v>4700</v>
      </c>
      <c r="FC76" s="239">
        <v>39300</v>
      </c>
      <c r="FD76" s="238"/>
      <c r="FE76" s="238">
        <v>2.0150000000000001</v>
      </c>
      <c r="FF76" s="238">
        <v>1.55</v>
      </c>
      <c r="FG76" s="238">
        <v>2.85</v>
      </c>
      <c r="FH76" s="238">
        <v>2.56</v>
      </c>
      <c r="FI76" s="238">
        <v>2.9</v>
      </c>
      <c r="FJ76" s="238">
        <v>2.58</v>
      </c>
      <c r="FK76" s="238">
        <v>3.03</v>
      </c>
      <c r="FL76" s="238">
        <v>19.7</v>
      </c>
      <c r="FM76" s="238">
        <v>38.200000000000003</v>
      </c>
      <c r="FN76" s="238">
        <v>39.1</v>
      </c>
      <c r="FO76" s="238">
        <v>6.6</v>
      </c>
      <c r="FP76" s="238">
        <v>23.1</v>
      </c>
      <c r="FQ76" s="238">
        <v>15.1</v>
      </c>
      <c r="FR76" s="238">
        <v>7.3</v>
      </c>
      <c r="FS76" s="238">
        <v>14.7</v>
      </c>
      <c r="FT76" s="238"/>
      <c r="FU76" s="238"/>
      <c r="FV76" s="238"/>
      <c r="FW76" s="238"/>
      <c r="FX76" s="238"/>
      <c r="FY76" s="238"/>
      <c r="FZ76" s="238"/>
      <c r="GA76" s="238">
        <v>460260.45</v>
      </c>
      <c r="GB76" s="244">
        <v>17152.567999999999</v>
      </c>
      <c r="GC76" s="242">
        <v>103.696639522561</v>
      </c>
      <c r="GD76" s="245">
        <v>6250.7034977038902</v>
      </c>
      <c r="GE76" s="239">
        <v>6206.6649494949497</v>
      </c>
      <c r="GF76" s="239">
        <v>3768.444</v>
      </c>
      <c r="GG76" s="239">
        <v>21906.662939189198</v>
      </c>
      <c r="GH76" s="239" t="s">
        <v>473</v>
      </c>
      <c r="GI76" s="239">
        <v>7999.1938864306803</v>
      </c>
      <c r="GJ76" s="239">
        <v>12319.377639771799</v>
      </c>
      <c r="GK76" s="239" t="s">
        <v>473</v>
      </c>
      <c r="GL76" s="239">
        <v>7244.6006211180202</v>
      </c>
      <c r="GM76" s="239">
        <v>7758.4208098987501</v>
      </c>
      <c r="GN76" s="239">
        <v>7680.3981654294803</v>
      </c>
      <c r="GO76" s="239">
        <v>6277.0143222143497</v>
      </c>
      <c r="GP76" s="239">
        <v>10162.810991976699</v>
      </c>
      <c r="GQ76" s="239">
        <v>10398.8836477273</v>
      </c>
      <c r="GR76" s="239">
        <v>12700.0963598326</v>
      </c>
      <c r="GS76" s="239">
        <v>19248.846815971301</v>
      </c>
      <c r="GT76" s="239">
        <v>10780.7432065547</v>
      </c>
      <c r="GU76" s="239">
        <v>11582.6472539648</v>
      </c>
      <c r="GV76" s="239">
        <v>8860.8304930662798</v>
      </c>
      <c r="GW76" s="239">
        <v>8723.6624317343194</v>
      </c>
      <c r="GX76" s="239">
        <v>11204.014731077599</v>
      </c>
      <c r="GY76" s="239">
        <v>11840.4455495496</v>
      </c>
      <c r="GZ76" s="239">
        <v>10212.919707851501</v>
      </c>
      <c r="HA76" s="239">
        <v>8881.2977852348995</v>
      </c>
      <c r="HB76" s="239">
        <v>12591.356718614699</v>
      </c>
      <c r="HC76" s="239">
        <v>14770.157671731</v>
      </c>
      <c r="HD76" s="239">
        <v>15928.7735391104</v>
      </c>
      <c r="HE76" s="239">
        <v>8097.6693902439301</v>
      </c>
      <c r="HF76" s="239">
        <v>9320.0032666666702</v>
      </c>
      <c r="HG76" s="239">
        <v>17406.516628058798</v>
      </c>
      <c r="HH76" s="239">
        <v>14804.9706193078</v>
      </c>
      <c r="HI76" s="239">
        <v>6607.8356389929304</v>
      </c>
      <c r="HJ76" s="239">
        <v>9707.2326150121407</v>
      </c>
      <c r="HK76" s="239">
        <v>9590.1862889111198</v>
      </c>
      <c r="HL76" s="239">
        <v>8381.0515421409691</v>
      </c>
      <c r="HM76" s="239">
        <v>5565.9652738413697</v>
      </c>
      <c r="HN76" s="239">
        <v>12149.9368716151</v>
      </c>
      <c r="HO76" s="239">
        <v>16157.512500000001</v>
      </c>
      <c r="HP76" s="239">
        <v>21987.9736363636</v>
      </c>
      <c r="HQ76" s="239">
        <v>10407.8910223002</v>
      </c>
      <c r="HR76" s="239">
        <v>14948.2188429752</v>
      </c>
      <c r="HS76" s="239">
        <v>18060.729064171101</v>
      </c>
      <c r="HT76" s="239">
        <v>12961.4882412281</v>
      </c>
      <c r="HU76" s="239">
        <v>8754.91017130623</v>
      </c>
      <c r="HV76" s="239">
        <v>8041.2017694235501</v>
      </c>
      <c r="HW76" s="239">
        <v>8499.0817346938802</v>
      </c>
      <c r="HX76" s="239">
        <v>11515.713352237</v>
      </c>
      <c r="HY76" s="239">
        <v>12433.360269360301</v>
      </c>
      <c r="HZ76" s="239">
        <v>7300.0837499756999</v>
      </c>
      <c r="IA76" s="239">
        <v>7344.6894089038196</v>
      </c>
      <c r="IB76" s="239">
        <v>7270.5681972747698</v>
      </c>
      <c r="IC76" s="239">
        <v>9500.4862611593708</v>
      </c>
      <c r="ID76" s="239">
        <v>19474.0804324895</v>
      </c>
      <c r="IE76" s="239">
        <v>10019.8995063575</v>
      </c>
      <c r="IF76" s="239">
        <v>8961.3265608760103</v>
      </c>
      <c r="IG76" s="239">
        <v>6864.5913136667496</v>
      </c>
      <c r="IH76" s="238">
        <v>125.99903306137401</v>
      </c>
      <c r="II76" s="238">
        <v>122.31823282193599</v>
      </c>
      <c r="IJ76" s="238">
        <v>126.711945790686</v>
      </c>
      <c r="IK76" s="238">
        <v>114.454875139618</v>
      </c>
      <c r="IL76" s="238">
        <v>103.56671555729299</v>
      </c>
      <c r="IM76" s="238">
        <v>102.868291951324</v>
      </c>
      <c r="IN76" s="238">
        <v>109.214855791969</v>
      </c>
      <c r="IO76" s="238">
        <v>103.33333658079999</v>
      </c>
      <c r="IP76" s="219"/>
    </row>
    <row r="77" spans="1:250" ht="15.75" customHeight="1">
      <c r="A77" s="237">
        <v>41883</v>
      </c>
      <c r="B77" s="240">
        <v>929</v>
      </c>
      <c r="C77" s="240">
        <v>1200</v>
      </c>
      <c r="D77" s="240">
        <v>837</v>
      </c>
      <c r="E77" s="240">
        <v>2274</v>
      </c>
      <c r="F77" s="240">
        <v>4933</v>
      </c>
      <c r="G77" s="240">
        <v>2170</v>
      </c>
      <c r="H77" s="238">
        <v>300.200761</v>
      </c>
      <c r="I77" s="238" t="s">
        <v>474</v>
      </c>
      <c r="J77" s="239">
        <v>37642</v>
      </c>
      <c r="K77" s="239">
        <v>16526</v>
      </c>
      <c r="L77" s="239">
        <v>5765</v>
      </c>
      <c r="M77" s="239">
        <v>203895</v>
      </c>
      <c r="N77" s="239">
        <v>38113</v>
      </c>
      <c r="O77" s="239">
        <v>16823</v>
      </c>
      <c r="P77" s="239">
        <v>149424</v>
      </c>
      <c r="Q77" s="239">
        <v>13810</v>
      </c>
      <c r="R77" s="239">
        <v>8915</v>
      </c>
      <c r="S77" s="239">
        <v>10189</v>
      </c>
      <c r="T77" s="240">
        <v>105126</v>
      </c>
      <c r="U77" s="240">
        <v>447866</v>
      </c>
      <c r="V77" s="238">
        <v>3127</v>
      </c>
      <c r="W77" s="238">
        <v>61464</v>
      </c>
      <c r="X77" s="238">
        <v>999</v>
      </c>
      <c r="Y77" s="238">
        <v>65590</v>
      </c>
      <c r="Z77" s="238">
        <v>465615</v>
      </c>
      <c r="AA77" s="238">
        <v>5471210</v>
      </c>
      <c r="AB77" s="238">
        <v>60401</v>
      </c>
      <c r="AC77" s="238">
        <v>5997226</v>
      </c>
      <c r="AD77" s="238"/>
      <c r="AE77" s="238"/>
      <c r="AF77" s="238"/>
      <c r="AG77" s="238"/>
      <c r="AH77" s="238"/>
      <c r="AI77" s="238"/>
      <c r="AJ77" s="238"/>
      <c r="AK77" s="238"/>
      <c r="AL77" s="238"/>
      <c r="AM77" s="238"/>
      <c r="AN77" s="238"/>
      <c r="AO77" s="238"/>
      <c r="AP77" s="238"/>
      <c r="AQ77" s="238"/>
      <c r="AR77" s="238">
        <v>4876033</v>
      </c>
      <c r="AS77" s="238">
        <v>1121193</v>
      </c>
      <c r="AT77" s="238">
        <v>5997226</v>
      </c>
      <c r="AU77" s="238">
        <v>7721</v>
      </c>
      <c r="AV77" s="238">
        <v>22720</v>
      </c>
      <c r="AW77" s="238">
        <v>8697.75</v>
      </c>
      <c r="AX77" s="238">
        <v>7974</v>
      </c>
      <c r="AY77" s="238">
        <v>40430</v>
      </c>
      <c r="AZ77" s="238">
        <v>1550</v>
      </c>
      <c r="BA77" s="238">
        <v>89092.75</v>
      </c>
      <c r="BB77" s="238">
        <v>2162117</v>
      </c>
      <c r="BC77" s="238">
        <v>4908540</v>
      </c>
      <c r="BD77" s="238">
        <v>2216685</v>
      </c>
      <c r="BE77" s="238">
        <v>1685705</v>
      </c>
      <c r="BF77" s="238">
        <v>7150124</v>
      </c>
      <c r="BG77" s="238">
        <v>602730</v>
      </c>
      <c r="BH77" s="238">
        <v>18725901</v>
      </c>
      <c r="BI77" s="238"/>
      <c r="BJ77" s="238"/>
      <c r="BK77" s="238"/>
      <c r="BL77" s="238"/>
      <c r="BM77" s="238"/>
      <c r="BN77" s="238"/>
      <c r="BO77" s="238"/>
      <c r="BP77" s="238"/>
      <c r="BQ77" s="238"/>
      <c r="BR77" s="238"/>
      <c r="BS77" s="238"/>
      <c r="BT77" s="238"/>
      <c r="BU77" s="238"/>
      <c r="BV77" s="238"/>
      <c r="BW77" s="238">
        <v>16773951</v>
      </c>
      <c r="BX77" s="238">
        <v>1951950</v>
      </c>
      <c r="BY77" s="244">
        <v>18725901</v>
      </c>
      <c r="BZ77" s="238">
        <v>6202.22</v>
      </c>
      <c r="CA77" s="243">
        <v>948</v>
      </c>
      <c r="CB77" s="238">
        <v>428</v>
      </c>
      <c r="CC77" s="238">
        <v>218</v>
      </c>
      <c r="CD77" s="238">
        <v>116828</v>
      </c>
      <c r="CE77" s="238">
        <v>1045852</v>
      </c>
      <c r="CF77" s="238"/>
      <c r="CG77" s="238"/>
      <c r="CH77" s="238">
        <v>127.69219699999999</v>
      </c>
      <c r="CI77" s="238">
        <v>2495.563909</v>
      </c>
      <c r="CJ77" s="242">
        <v>273.3</v>
      </c>
      <c r="CK77" s="243"/>
      <c r="CL77" s="238"/>
      <c r="CM77" s="238"/>
      <c r="CN77" s="238"/>
      <c r="CO77" s="238"/>
      <c r="CP77" s="238"/>
      <c r="CQ77" s="238"/>
      <c r="CR77" s="240">
        <v>5832</v>
      </c>
      <c r="CS77" s="240">
        <v>59571</v>
      </c>
      <c r="CT77" s="240">
        <v>18208</v>
      </c>
      <c r="CU77" s="240">
        <v>154575</v>
      </c>
      <c r="CV77" s="240">
        <v>4041</v>
      </c>
      <c r="CW77" s="240">
        <v>45874</v>
      </c>
      <c r="CX77" s="240">
        <v>4373</v>
      </c>
      <c r="CY77" s="240">
        <v>24979</v>
      </c>
      <c r="CZ77" s="240">
        <v>106028.2637</v>
      </c>
      <c r="DA77" s="240">
        <v>1113866.2109000001</v>
      </c>
      <c r="DB77" s="240">
        <v>53931.296300000002</v>
      </c>
      <c r="DC77" s="240">
        <v>655547.22869999998</v>
      </c>
      <c r="DD77" s="238">
        <v>1670100</v>
      </c>
      <c r="DE77" s="240">
        <v>283916</v>
      </c>
      <c r="DF77" s="240">
        <v>0.21</v>
      </c>
      <c r="DG77" s="240">
        <v>19.21</v>
      </c>
      <c r="DH77" s="240">
        <v>20.28</v>
      </c>
      <c r="DI77" s="238">
        <v>159369.57199999999</v>
      </c>
      <c r="DJ77" s="238">
        <v>49948.824000000001</v>
      </c>
      <c r="DK77" s="238">
        <v>155309.101</v>
      </c>
      <c r="DL77" s="238">
        <v>195993.652</v>
      </c>
      <c r="DM77" s="238">
        <v>11457.445</v>
      </c>
      <c r="DN77" s="238">
        <v>17138.772000000001</v>
      </c>
      <c r="DO77" s="238">
        <v>79.682000000000002</v>
      </c>
      <c r="DP77" s="238">
        <v>524.404</v>
      </c>
      <c r="DQ77" s="238">
        <v>589821.45200000005</v>
      </c>
      <c r="DR77" s="239">
        <v>49859</v>
      </c>
      <c r="DS77" s="239">
        <v>5279</v>
      </c>
      <c r="DT77" s="239">
        <v>41658</v>
      </c>
      <c r="DU77" s="239">
        <v>21180</v>
      </c>
      <c r="DV77" s="239">
        <v>1905</v>
      </c>
      <c r="DW77" s="239">
        <v>5878</v>
      </c>
      <c r="DX77" s="239">
        <v>34755</v>
      </c>
      <c r="DY77" s="238">
        <v>0</v>
      </c>
      <c r="DZ77" s="239">
        <v>160514</v>
      </c>
      <c r="EA77" s="239">
        <v>2627905</v>
      </c>
      <c r="EB77" s="238">
        <v>5948</v>
      </c>
      <c r="EC77" s="238">
        <v>9891</v>
      </c>
      <c r="ED77" s="238">
        <v>782</v>
      </c>
      <c r="EE77" s="238">
        <v>842</v>
      </c>
      <c r="EF77" s="238">
        <v>1425</v>
      </c>
      <c r="EG77" s="238">
        <v>3205</v>
      </c>
      <c r="EH77" s="238">
        <v>1888</v>
      </c>
      <c r="EI77" s="238">
        <v>35898</v>
      </c>
      <c r="EJ77" s="238">
        <v>3816</v>
      </c>
      <c r="EK77" s="238">
        <v>265</v>
      </c>
      <c r="EL77" s="238">
        <v>254</v>
      </c>
      <c r="EM77" s="238">
        <v>44945</v>
      </c>
      <c r="EN77" s="239">
        <v>142400</v>
      </c>
      <c r="EO77" s="239">
        <v>42500</v>
      </c>
      <c r="EP77" s="239">
        <v>8900</v>
      </c>
      <c r="EQ77" s="239">
        <v>2300</v>
      </c>
      <c r="ER77" s="239">
        <v>5500</v>
      </c>
      <c r="ES77" s="239">
        <v>400</v>
      </c>
      <c r="ET77" s="239">
        <v>1900</v>
      </c>
      <c r="EU77" s="239">
        <v>26900</v>
      </c>
      <c r="EV77" s="239">
        <v>306300</v>
      </c>
      <c r="EW77" s="239">
        <v>69700</v>
      </c>
      <c r="EX77" s="239">
        <v>13700</v>
      </c>
      <c r="EY77" s="239">
        <v>5800</v>
      </c>
      <c r="EZ77" s="239">
        <v>14900</v>
      </c>
      <c r="FA77" s="239">
        <v>700</v>
      </c>
      <c r="FB77" s="239">
        <v>6100</v>
      </c>
      <c r="FC77" s="239">
        <v>79200</v>
      </c>
      <c r="FD77" s="238"/>
      <c r="FE77" s="238">
        <v>1.96</v>
      </c>
      <c r="FF77" s="238">
        <v>1.54</v>
      </c>
      <c r="FG77" s="238">
        <v>2.52</v>
      </c>
      <c r="FH77" s="238">
        <v>2.68</v>
      </c>
      <c r="FI77" s="238">
        <v>1.79</v>
      </c>
      <c r="FJ77" s="238">
        <v>3.25</v>
      </c>
      <c r="FK77" s="238">
        <v>2.94</v>
      </c>
      <c r="FL77" s="238">
        <v>26.6</v>
      </c>
      <c r="FM77" s="238">
        <v>45.1</v>
      </c>
      <c r="FN77" s="238">
        <v>39.9</v>
      </c>
      <c r="FO77" s="238">
        <v>5.7</v>
      </c>
      <c r="FP77" s="238">
        <v>18.600000000000001</v>
      </c>
      <c r="FQ77" s="238">
        <v>5.2</v>
      </c>
      <c r="FR77" s="238">
        <v>9.4</v>
      </c>
      <c r="FS77" s="238">
        <v>23</v>
      </c>
      <c r="FT77" s="238"/>
      <c r="FU77" s="238"/>
      <c r="FV77" s="238"/>
      <c r="FW77" s="238"/>
      <c r="FX77" s="238"/>
      <c r="FY77" s="238"/>
      <c r="FZ77" s="238"/>
      <c r="GA77" s="238">
        <v>465127.01380999997</v>
      </c>
      <c r="GB77" s="244">
        <v>17333.926950000001</v>
      </c>
      <c r="GC77" s="242">
        <v>106.047019454856</v>
      </c>
      <c r="GD77" s="245">
        <v>6403.0857693100097</v>
      </c>
      <c r="GE77" s="239">
        <v>6557.5577083333301</v>
      </c>
      <c r="GF77" s="239">
        <v>3786.44</v>
      </c>
      <c r="GG77" s="239">
        <v>22729.032804054001</v>
      </c>
      <c r="GH77" s="239" t="s">
        <v>473</v>
      </c>
      <c r="GI77" s="239">
        <v>8127.0069955817298</v>
      </c>
      <c r="GJ77" s="239">
        <v>13274.402997373199</v>
      </c>
      <c r="GK77" s="239" t="s">
        <v>473</v>
      </c>
      <c r="GL77" s="239">
        <v>7469.1251343054701</v>
      </c>
      <c r="GM77" s="239">
        <v>8118.1689479574798</v>
      </c>
      <c r="GN77" s="239">
        <v>8045.5874802319404</v>
      </c>
      <c r="GO77" s="239">
        <v>6402.0679929078096</v>
      </c>
      <c r="GP77" s="239">
        <v>10782.9372051465</v>
      </c>
      <c r="GQ77" s="239">
        <v>11147.9829421866</v>
      </c>
      <c r="GR77" s="239">
        <v>12804.2426272912</v>
      </c>
      <c r="GS77" s="239">
        <v>20722.247718572198</v>
      </c>
      <c r="GT77" s="239">
        <v>10936.8403432169</v>
      </c>
      <c r="GU77" s="239">
        <v>12388.863643090301</v>
      </c>
      <c r="GV77" s="239">
        <v>9633.0774270353395</v>
      </c>
      <c r="GW77" s="239">
        <v>9140.4214447452796</v>
      </c>
      <c r="GX77" s="239">
        <v>11703.143757338499</v>
      </c>
      <c r="GY77" s="239">
        <v>12158.6882577133</v>
      </c>
      <c r="GZ77" s="239">
        <v>10821.303009708699</v>
      </c>
      <c r="HA77" s="239">
        <v>9223.0344827586196</v>
      </c>
      <c r="HB77" s="239">
        <v>13022.929767841801</v>
      </c>
      <c r="HC77" s="239">
        <v>16267.4958226571</v>
      </c>
      <c r="HD77" s="239">
        <v>16117.049703275599</v>
      </c>
      <c r="HE77" s="239">
        <v>8491.9508616780095</v>
      </c>
      <c r="HF77" s="239">
        <v>10602.0054304636</v>
      </c>
      <c r="HG77" s="239">
        <v>19587.831666394399</v>
      </c>
      <c r="HH77" s="239">
        <v>15768.4398906108</v>
      </c>
      <c r="HI77" s="239">
        <v>6792.1747988486104</v>
      </c>
      <c r="HJ77" s="239">
        <v>9947.1964333121596</v>
      </c>
      <c r="HK77" s="239">
        <v>10077.268424042401</v>
      </c>
      <c r="HL77" s="239">
        <v>8944.3510926013296</v>
      </c>
      <c r="HM77" s="239">
        <v>5358.5195238095603</v>
      </c>
      <c r="HN77" s="239">
        <v>11972.9433655993</v>
      </c>
      <c r="HO77" s="239">
        <v>12289.311666666699</v>
      </c>
      <c r="HP77" s="239">
        <v>22544.787229437199</v>
      </c>
      <c r="HQ77" s="239">
        <v>10827.838321093999</v>
      </c>
      <c r="HR77" s="239">
        <v>16195.4790694194</v>
      </c>
      <c r="HS77" s="239">
        <v>19322.815566037702</v>
      </c>
      <c r="HT77" s="239">
        <v>13379.206774193601</v>
      </c>
      <c r="HU77" s="239">
        <v>9770.9646969696805</v>
      </c>
      <c r="HV77" s="239">
        <v>8285.0895421888108</v>
      </c>
      <c r="HW77" s="239">
        <v>8742.8840243902396</v>
      </c>
      <c r="HX77" s="239">
        <v>12347.5092497922</v>
      </c>
      <c r="HY77" s="239">
        <v>13300.7702657807</v>
      </c>
      <c r="HZ77" s="239">
        <v>7568.5360799516302</v>
      </c>
      <c r="IA77" s="239">
        <v>7261.9454370427302</v>
      </c>
      <c r="IB77" s="239">
        <v>7134.2490255422299</v>
      </c>
      <c r="IC77" s="239">
        <v>9570.0922813059005</v>
      </c>
      <c r="ID77" s="239">
        <v>19483.512309711299</v>
      </c>
      <c r="IE77" s="239">
        <v>10234.209494356601</v>
      </c>
      <c r="IF77" s="239">
        <v>7940.1728000000303</v>
      </c>
      <c r="IG77" s="239">
        <v>7276.5396232410203</v>
      </c>
      <c r="IH77" s="238">
        <v>124.95726291978301</v>
      </c>
      <c r="II77" s="238">
        <v>123.789846556539</v>
      </c>
      <c r="IJ77" s="238">
        <v>128.78264658603601</v>
      </c>
      <c r="IK77" s="238">
        <v>124.047936849921</v>
      </c>
      <c r="IL77" s="238">
        <v>98.780083253105403</v>
      </c>
      <c r="IM77" s="238">
        <v>102.510607561794</v>
      </c>
      <c r="IN77" s="238">
        <v>99.467622226766593</v>
      </c>
      <c r="IO77" s="238">
        <v>99.851420190499994</v>
      </c>
      <c r="IP77" s="219"/>
    </row>
    <row r="78" spans="1:250" ht="15.75" customHeight="1">
      <c r="A78" s="237">
        <v>41913</v>
      </c>
      <c r="B78" s="240">
        <v>1010</v>
      </c>
      <c r="C78" s="240">
        <v>1100</v>
      </c>
      <c r="D78" s="240">
        <v>940</v>
      </c>
      <c r="E78" s="240">
        <v>2500</v>
      </c>
      <c r="F78" s="240">
        <v>5010</v>
      </c>
      <c r="G78" s="240">
        <v>2150</v>
      </c>
      <c r="H78" s="238">
        <v>294.08959599999997</v>
      </c>
      <c r="I78" s="238" t="s">
        <v>474</v>
      </c>
      <c r="J78" s="239">
        <v>42167</v>
      </c>
      <c r="K78" s="239">
        <v>13267</v>
      </c>
      <c r="L78" s="239">
        <v>3061</v>
      </c>
      <c r="M78" s="239">
        <v>233053</v>
      </c>
      <c r="N78" s="239">
        <v>29830</v>
      </c>
      <c r="O78" s="239">
        <v>7630</v>
      </c>
      <c r="P78" s="239">
        <v>173658</v>
      </c>
      <c r="Q78" s="239">
        <v>10511</v>
      </c>
      <c r="R78" s="239">
        <v>4196</v>
      </c>
      <c r="S78" s="239">
        <v>8459</v>
      </c>
      <c r="T78" s="240">
        <v>117258</v>
      </c>
      <c r="U78" s="240">
        <v>477152</v>
      </c>
      <c r="V78" s="238">
        <v>3183</v>
      </c>
      <c r="W78" s="238">
        <v>59130</v>
      </c>
      <c r="X78" s="238">
        <v>1384</v>
      </c>
      <c r="Y78" s="238">
        <v>63697</v>
      </c>
      <c r="Z78" s="238">
        <v>519518</v>
      </c>
      <c r="AA78" s="238">
        <v>5226131</v>
      </c>
      <c r="AB78" s="238">
        <v>71636</v>
      </c>
      <c r="AC78" s="238">
        <v>5817285</v>
      </c>
      <c r="AD78" s="238"/>
      <c r="AE78" s="238"/>
      <c r="AF78" s="238"/>
      <c r="AG78" s="238"/>
      <c r="AH78" s="238"/>
      <c r="AI78" s="238"/>
      <c r="AJ78" s="238"/>
      <c r="AK78" s="238"/>
      <c r="AL78" s="238"/>
      <c r="AM78" s="238"/>
      <c r="AN78" s="238"/>
      <c r="AO78" s="238"/>
      <c r="AP78" s="238"/>
      <c r="AQ78" s="238"/>
      <c r="AR78" s="238">
        <v>4563807</v>
      </c>
      <c r="AS78" s="238">
        <v>1253478</v>
      </c>
      <c r="AT78" s="238">
        <v>5817285</v>
      </c>
      <c r="AU78" s="238">
        <v>7374</v>
      </c>
      <c r="AV78" s="238">
        <v>24629</v>
      </c>
      <c r="AW78" s="238">
        <v>8609</v>
      </c>
      <c r="AX78" s="238">
        <v>8370</v>
      </c>
      <c r="AY78" s="238">
        <v>39551</v>
      </c>
      <c r="AZ78" s="238">
        <v>1477</v>
      </c>
      <c r="BA78" s="238">
        <v>90010</v>
      </c>
      <c r="BB78" s="238">
        <v>2060157</v>
      </c>
      <c r="BC78" s="238">
        <v>5319524</v>
      </c>
      <c r="BD78" s="238">
        <v>2133713</v>
      </c>
      <c r="BE78" s="238">
        <v>1756823</v>
      </c>
      <c r="BF78" s="238">
        <v>7001200</v>
      </c>
      <c r="BG78" s="238">
        <v>560949</v>
      </c>
      <c r="BH78" s="238">
        <v>18832366</v>
      </c>
      <c r="BI78" s="238"/>
      <c r="BJ78" s="238"/>
      <c r="BK78" s="238"/>
      <c r="BL78" s="238"/>
      <c r="BM78" s="238"/>
      <c r="BN78" s="238"/>
      <c r="BO78" s="238"/>
      <c r="BP78" s="238"/>
      <c r="BQ78" s="238"/>
      <c r="BR78" s="238"/>
      <c r="BS78" s="238"/>
      <c r="BT78" s="238"/>
      <c r="BU78" s="238"/>
      <c r="BV78" s="238"/>
      <c r="BW78" s="238">
        <v>17122188</v>
      </c>
      <c r="BX78" s="238">
        <v>1710178</v>
      </c>
      <c r="BY78" s="244">
        <v>18832366</v>
      </c>
      <c r="BZ78" s="238">
        <v>6294.48</v>
      </c>
      <c r="CA78" s="243">
        <v>969</v>
      </c>
      <c r="CB78" s="238">
        <v>446</v>
      </c>
      <c r="CC78" s="238">
        <v>225</v>
      </c>
      <c r="CD78" s="238">
        <v>119772</v>
      </c>
      <c r="CE78" s="238">
        <v>1101044</v>
      </c>
      <c r="CF78" s="238"/>
      <c r="CG78" s="238"/>
      <c r="CH78" s="238">
        <v>197.52345399999999</v>
      </c>
      <c r="CI78" s="238">
        <v>3564.3160090000001</v>
      </c>
      <c r="CJ78" s="242">
        <v>354.24</v>
      </c>
      <c r="CK78" s="243"/>
      <c r="CL78" s="238"/>
      <c r="CM78" s="238"/>
      <c r="CN78" s="238"/>
      <c r="CO78" s="238"/>
      <c r="CP78" s="238"/>
      <c r="CQ78" s="238"/>
      <c r="CR78" s="240">
        <v>5230</v>
      </c>
      <c r="CS78" s="240">
        <v>54456</v>
      </c>
      <c r="CT78" s="240">
        <v>18358</v>
      </c>
      <c r="CU78" s="240">
        <v>155181</v>
      </c>
      <c r="CV78" s="240">
        <v>4014</v>
      </c>
      <c r="CW78" s="240">
        <v>43929</v>
      </c>
      <c r="CX78" s="240">
        <v>4521</v>
      </c>
      <c r="CY78" s="240">
        <v>25801</v>
      </c>
      <c r="CZ78" s="240">
        <v>110431.7438</v>
      </c>
      <c r="DA78" s="240">
        <v>1159913.0769</v>
      </c>
      <c r="DB78" s="240">
        <v>57159.815399999999</v>
      </c>
      <c r="DC78" s="240">
        <v>694730.29359999998</v>
      </c>
      <c r="DD78" s="238">
        <v>1740016</v>
      </c>
      <c r="DE78" s="240">
        <v>249877</v>
      </c>
      <c r="DF78" s="240">
        <v>0.20752463571174601</v>
      </c>
      <c r="DG78" s="240">
        <v>19.5581829347752</v>
      </c>
      <c r="DH78" s="240">
        <v>20.007355563768702</v>
      </c>
      <c r="DI78" s="238">
        <v>159026.087</v>
      </c>
      <c r="DJ78" s="238">
        <v>55374.612999999998</v>
      </c>
      <c r="DK78" s="238">
        <v>173330.35500000001</v>
      </c>
      <c r="DL78" s="238">
        <v>212733.69</v>
      </c>
      <c r="DM78" s="238">
        <v>12032.056</v>
      </c>
      <c r="DN78" s="238">
        <v>17776.285</v>
      </c>
      <c r="DO78" s="238">
        <v>102.527</v>
      </c>
      <c r="DP78" s="238">
        <v>189.96700000000001</v>
      </c>
      <c r="DQ78" s="238">
        <v>630565.57999999996</v>
      </c>
      <c r="DR78" s="239">
        <v>30300</v>
      </c>
      <c r="DS78" s="239">
        <v>4486</v>
      </c>
      <c r="DT78" s="239">
        <v>42452</v>
      </c>
      <c r="DU78" s="239">
        <v>48750</v>
      </c>
      <c r="DV78" s="239">
        <v>1335</v>
      </c>
      <c r="DW78" s="239">
        <v>3487</v>
      </c>
      <c r="DX78" s="239">
        <v>36178</v>
      </c>
      <c r="DY78" s="238">
        <v>0</v>
      </c>
      <c r="DZ78" s="239">
        <v>166988</v>
      </c>
      <c r="EA78" s="239">
        <v>2457180</v>
      </c>
      <c r="EB78" s="238">
        <v>7047</v>
      </c>
      <c r="EC78" s="238">
        <v>10063</v>
      </c>
      <c r="ED78" s="238">
        <v>778</v>
      </c>
      <c r="EE78" s="238">
        <v>2158</v>
      </c>
      <c r="EF78" s="238">
        <v>1526</v>
      </c>
      <c r="EG78" s="238">
        <v>2809</v>
      </c>
      <c r="EH78" s="238">
        <v>1806</v>
      </c>
      <c r="EI78" s="238">
        <v>37617.589999999997</v>
      </c>
      <c r="EJ78" s="238">
        <v>4073</v>
      </c>
      <c r="EK78" s="238">
        <v>281</v>
      </c>
      <c r="EL78" s="238">
        <v>268</v>
      </c>
      <c r="EM78" s="238">
        <v>47993</v>
      </c>
      <c r="EN78" s="239">
        <v>173000</v>
      </c>
      <c r="EO78" s="239">
        <v>40900</v>
      </c>
      <c r="EP78" s="239">
        <v>10500</v>
      </c>
      <c r="EQ78" s="239">
        <v>4100</v>
      </c>
      <c r="ER78" s="239">
        <v>9300</v>
      </c>
      <c r="ES78" s="239">
        <v>1000</v>
      </c>
      <c r="ET78" s="239">
        <v>4300</v>
      </c>
      <c r="EU78" s="239">
        <v>30200</v>
      </c>
      <c r="EV78" s="239">
        <v>396900</v>
      </c>
      <c r="EW78" s="239">
        <v>80300</v>
      </c>
      <c r="EX78" s="239">
        <v>15300</v>
      </c>
      <c r="EY78" s="239">
        <v>11900</v>
      </c>
      <c r="EZ78" s="239">
        <v>27800</v>
      </c>
      <c r="FA78" s="239">
        <v>2200</v>
      </c>
      <c r="FB78" s="239">
        <v>18600</v>
      </c>
      <c r="FC78" s="239">
        <v>94100</v>
      </c>
      <c r="FD78" s="238"/>
      <c r="FE78" s="238">
        <v>2.15</v>
      </c>
      <c r="FF78" s="238">
        <v>1.5</v>
      </c>
      <c r="FG78" s="238">
        <v>2.9</v>
      </c>
      <c r="FH78" s="238">
        <v>2.6</v>
      </c>
      <c r="FI78" s="238">
        <v>2.2000000000000002</v>
      </c>
      <c r="FJ78" s="238">
        <v>4.4000000000000004</v>
      </c>
      <c r="FK78" s="238">
        <v>3.1</v>
      </c>
      <c r="FL78" s="238">
        <v>31.5</v>
      </c>
      <c r="FM78" s="238">
        <v>43.2</v>
      </c>
      <c r="FN78" s="238">
        <v>43.6</v>
      </c>
      <c r="FO78" s="238">
        <v>10.4</v>
      </c>
      <c r="FP78" s="238">
        <v>30.5</v>
      </c>
      <c r="FQ78" s="238">
        <v>10.6</v>
      </c>
      <c r="FR78" s="238">
        <v>24.9</v>
      </c>
      <c r="FS78" s="238">
        <v>26</v>
      </c>
      <c r="FT78" s="238"/>
      <c r="FU78" s="238"/>
      <c r="FV78" s="238"/>
      <c r="FW78" s="238"/>
      <c r="FX78" s="238"/>
      <c r="FY78" s="238"/>
      <c r="FZ78" s="238"/>
      <c r="GA78" s="238">
        <v>501910.42509999999</v>
      </c>
      <c r="GB78" s="244">
        <v>18704.73947</v>
      </c>
      <c r="GC78" s="242">
        <v>107.52813467446001</v>
      </c>
      <c r="GD78" s="245">
        <v>7046.9448273264597</v>
      </c>
      <c r="GE78" s="239">
        <v>7152.35244897959</v>
      </c>
      <c r="GF78" s="239">
        <v>4099.7219999999998</v>
      </c>
      <c r="GG78" s="239">
        <v>22821.681796610199</v>
      </c>
      <c r="GH78" s="239" t="s">
        <v>473</v>
      </c>
      <c r="GI78" s="239">
        <v>8977.9531893448602</v>
      </c>
      <c r="GJ78" s="239">
        <v>13565.4777317218</v>
      </c>
      <c r="GK78" s="239" t="s">
        <v>473</v>
      </c>
      <c r="GL78" s="239">
        <v>8262.6777751938207</v>
      </c>
      <c r="GM78" s="239">
        <v>8523.7424348308505</v>
      </c>
      <c r="GN78" s="239">
        <v>8366.0502358490394</v>
      </c>
      <c r="GO78" s="239">
        <v>7243.7532793807104</v>
      </c>
      <c r="GP78" s="239">
        <v>11126.6550316678</v>
      </c>
      <c r="GQ78" s="239">
        <v>11285.4903731343</v>
      </c>
      <c r="GR78" s="239">
        <v>12953.182944664</v>
      </c>
      <c r="GS78" s="239">
        <v>20293.184929577499</v>
      </c>
      <c r="GT78" s="239">
        <v>11867.643241869901</v>
      </c>
      <c r="GU78" s="239">
        <v>12513.7931626506</v>
      </c>
      <c r="GV78" s="239">
        <v>9765.4671231828706</v>
      </c>
      <c r="GW78" s="239">
        <v>9128.8115622679106</v>
      </c>
      <c r="GX78" s="239">
        <v>11810.665011753201</v>
      </c>
      <c r="GY78" s="239">
        <v>12381.5363090909</v>
      </c>
      <c r="GZ78" s="239">
        <v>11024.989713937901</v>
      </c>
      <c r="HA78" s="239">
        <v>9301.5864583333296</v>
      </c>
      <c r="HB78" s="239">
        <v>13318.7655507372</v>
      </c>
      <c r="HC78" s="239">
        <v>17255.2410363159</v>
      </c>
      <c r="HD78" s="239">
        <v>17077.997577974598</v>
      </c>
      <c r="HE78" s="239">
        <v>9014.1349929278404</v>
      </c>
      <c r="HF78" s="239">
        <v>11546.0947435898</v>
      </c>
      <c r="HG78" s="239">
        <v>20024.8162813825</v>
      </c>
      <c r="HH78" s="239">
        <v>15561.3610263397</v>
      </c>
      <c r="HI78" s="239">
        <v>6925.7820207355999</v>
      </c>
      <c r="HJ78" s="239">
        <v>10290.6219715634</v>
      </c>
      <c r="HK78" s="239">
        <v>10231.885589064699</v>
      </c>
      <c r="HL78" s="239">
        <v>9062.6116339817108</v>
      </c>
      <c r="HM78" s="239">
        <v>5373.1516948525596</v>
      </c>
      <c r="HN78" s="239">
        <v>12397.8025054765</v>
      </c>
      <c r="HO78" s="239">
        <v>12426.47</v>
      </c>
      <c r="HP78" s="239">
        <v>24004.6393939394</v>
      </c>
      <c r="HQ78" s="239">
        <v>11056.4140156093</v>
      </c>
      <c r="HR78" s="239">
        <v>15651.4832803598</v>
      </c>
      <c r="HS78" s="239">
        <v>19514.5563755615</v>
      </c>
      <c r="HT78" s="239">
        <v>15876.484796999101</v>
      </c>
      <c r="HU78" s="239">
        <v>9426.3959698275794</v>
      </c>
      <c r="HV78" s="239">
        <v>8671.8832509537206</v>
      </c>
      <c r="HW78" s="239">
        <v>8946.5451879699303</v>
      </c>
      <c r="HX78" s="239">
        <v>12589.6105887248</v>
      </c>
      <c r="HY78" s="239">
        <v>13297.4622442244</v>
      </c>
      <c r="HZ78" s="239">
        <v>7662.1743479943798</v>
      </c>
      <c r="IA78" s="239">
        <v>7807.3683277090404</v>
      </c>
      <c r="IB78" s="239">
        <v>7235.5585848844803</v>
      </c>
      <c r="IC78" s="239">
        <v>10247.044433024799</v>
      </c>
      <c r="ID78" s="239">
        <v>19954.753013555801</v>
      </c>
      <c r="IE78" s="239">
        <v>10409.589684715</v>
      </c>
      <c r="IF78" s="239">
        <v>8169.7907839485597</v>
      </c>
      <c r="IG78" s="239">
        <v>7319.54462181079</v>
      </c>
      <c r="IH78" s="238">
        <v>130.84854452725199</v>
      </c>
      <c r="II78" s="238">
        <v>127.373434103116</v>
      </c>
      <c r="IJ78" s="238">
        <v>132.216809561308</v>
      </c>
      <c r="IK78" s="238">
        <v>126.66211729220601</v>
      </c>
      <c r="IL78" s="238">
        <v>108.99056327155</v>
      </c>
      <c r="IM78" s="238">
        <v>104.73677459469801</v>
      </c>
      <c r="IN78" s="238">
        <v>105.92281928596501</v>
      </c>
      <c r="IO78" s="238">
        <v>109.255096528389</v>
      </c>
      <c r="IP78" s="219"/>
    </row>
    <row r="79" spans="1:250" ht="15.75" customHeight="1">
      <c r="A79" s="237">
        <v>41944</v>
      </c>
      <c r="B79" s="240">
        <v>1009.4</v>
      </c>
      <c r="C79" s="240">
        <v>1101.67</v>
      </c>
      <c r="D79" s="240">
        <v>977.5</v>
      </c>
      <c r="E79" s="240">
        <v>2473.88</v>
      </c>
      <c r="F79" s="240">
        <v>5085</v>
      </c>
      <c r="G79" s="240">
        <v>2200</v>
      </c>
      <c r="H79" s="238">
        <v>285.96578699999998</v>
      </c>
      <c r="I79" s="238" t="s">
        <v>474</v>
      </c>
      <c r="J79" s="239">
        <v>39422</v>
      </c>
      <c r="K79" s="239">
        <v>0</v>
      </c>
      <c r="L79" s="239">
        <v>2241</v>
      </c>
      <c r="M79" s="239">
        <v>212770</v>
      </c>
      <c r="N79" s="239">
        <v>0</v>
      </c>
      <c r="O79" s="239">
        <v>5031</v>
      </c>
      <c r="P79" s="239">
        <v>158269</v>
      </c>
      <c r="Q79" s="239">
        <v>0</v>
      </c>
      <c r="R79" s="239">
        <v>3359</v>
      </c>
      <c r="S79" s="239">
        <v>10266</v>
      </c>
      <c r="T79" s="240">
        <v>101309</v>
      </c>
      <c r="U79" s="240">
        <v>423642</v>
      </c>
      <c r="V79" s="238">
        <v>2682</v>
      </c>
      <c r="W79" s="238">
        <v>53041</v>
      </c>
      <c r="X79" s="238">
        <v>1145</v>
      </c>
      <c r="Y79" s="238">
        <v>56868</v>
      </c>
      <c r="Z79" s="238">
        <v>406123</v>
      </c>
      <c r="AA79" s="238">
        <v>4614224</v>
      </c>
      <c r="AB79" s="238">
        <v>48631</v>
      </c>
      <c r="AC79" s="238">
        <v>5068978</v>
      </c>
      <c r="AD79" s="238"/>
      <c r="AE79" s="238"/>
      <c r="AF79" s="238"/>
      <c r="AG79" s="238"/>
      <c r="AH79" s="238"/>
      <c r="AI79" s="238"/>
      <c r="AJ79" s="238"/>
      <c r="AK79" s="238"/>
      <c r="AL79" s="238"/>
      <c r="AM79" s="238"/>
      <c r="AN79" s="238"/>
      <c r="AO79" s="238"/>
      <c r="AP79" s="238"/>
      <c r="AQ79" s="238"/>
      <c r="AR79" s="238">
        <v>4038202</v>
      </c>
      <c r="AS79" s="238">
        <v>1030776</v>
      </c>
      <c r="AT79" s="238">
        <v>5068978</v>
      </c>
      <c r="AU79" s="238">
        <v>7514</v>
      </c>
      <c r="AV79" s="238">
        <v>23216</v>
      </c>
      <c r="AW79" s="238">
        <v>8141.75</v>
      </c>
      <c r="AX79" s="238">
        <v>8992</v>
      </c>
      <c r="AY79" s="238">
        <v>35538</v>
      </c>
      <c r="AZ79" s="238">
        <v>1546</v>
      </c>
      <c r="BA79" s="238">
        <v>84947.75</v>
      </c>
      <c r="BB79" s="238">
        <v>2119537</v>
      </c>
      <c r="BC79" s="238">
        <v>5005103</v>
      </c>
      <c r="BD79" s="238">
        <v>2050234</v>
      </c>
      <c r="BE79" s="238">
        <v>1875699</v>
      </c>
      <c r="BF79" s="238">
        <v>6293907</v>
      </c>
      <c r="BG79" s="238">
        <v>586989</v>
      </c>
      <c r="BH79" s="238">
        <v>17931469</v>
      </c>
      <c r="BI79" s="238"/>
      <c r="BJ79" s="238"/>
      <c r="BK79" s="238"/>
      <c r="BL79" s="238"/>
      <c r="BM79" s="238"/>
      <c r="BN79" s="238"/>
      <c r="BO79" s="238"/>
      <c r="BP79" s="238"/>
      <c r="BQ79" s="238"/>
      <c r="BR79" s="238"/>
      <c r="BS79" s="238"/>
      <c r="BT79" s="238"/>
      <c r="BU79" s="238"/>
      <c r="BV79" s="238"/>
      <c r="BW79" s="238">
        <v>16102257</v>
      </c>
      <c r="BX79" s="238">
        <v>1829212</v>
      </c>
      <c r="BY79" s="244">
        <v>17931469</v>
      </c>
      <c r="BZ79" s="238">
        <v>6368.1</v>
      </c>
      <c r="CA79" s="243">
        <v>996</v>
      </c>
      <c r="CB79" s="238">
        <v>453</v>
      </c>
      <c r="CC79" s="238">
        <v>230</v>
      </c>
      <c r="CD79" s="238">
        <v>109649</v>
      </c>
      <c r="CE79" s="238">
        <v>996205</v>
      </c>
      <c r="CF79" s="238"/>
      <c r="CG79" s="238"/>
      <c r="CH79" s="238">
        <v>185.35227599999999</v>
      </c>
      <c r="CI79" s="238">
        <v>3393.7784190000002</v>
      </c>
      <c r="CJ79" s="242">
        <v>308.51641817678899</v>
      </c>
      <c r="CK79" s="243"/>
      <c r="CL79" s="238"/>
      <c r="CM79" s="238"/>
      <c r="CN79" s="238"/>
      <c r="CO79" s="238"/>
      <c r="CP79" s="238"/>
      <c r="CQ79" s="238"/>
      <c r="CR79" s="240">
        <v>3804</v>
      </c>
      <c r="CS79" s="240">
        <v>39975</v>
      </c>
      <c r="CT79" s="240">
        <v>14690</v>
      </c>
      <c r="CU79" s="240">
        <v>127110</v>
      </c>
      <c r="CV79" s="240">
        <v>2920</v>
      </c>
      <c r="CW79" s="240">
        <v>32899</v>
      </c>
      <c r="CX79" s="240">
        <v>3836</v>
      </c>
      <c r="CY79" s="240">
        <v>22028</v>
      </c>
      <c r="CZ79" s="240">
        <v>111289.6918</v>
      </c>
      <c r="DA79" s="240">
        <v>1112967.4143999999</v>
      </c>
      <c r="DB79" s="240">
        <v>52480.146200000003</v>
      </c>
      <c r="DC79" s="240">
        <v>655306.16110000003</v>
      </c>
      <c r="DD79" s="238">
        <v>1607543</v>
      </c>
      <c r="DE79" s="240">
        <v>262941</v>
      </c>
      <c r="DF79" s="240">
        <v>0.2</v>
      </c>
      <c r="DG79" s="240">
        <v>19.899999999999999</v>
      </c>
      <c r="DH79" s="240">
        <v>19.77</v>
      </c>
      <c r="DI79" s="238">
        <v>160628.266</v>
      </c>
      <c r="DJ79" s="238">
        <v>54823.156000000003</v>
      </c>
      <c r="DK79" s="238">
        <v>162883.071</v>
      </c>
      <c r="DL79" s="238">
        <v>198393.51800000001</v>
      </c>
      <c r="DM79" s="238">
        <v>11376.331</v>
      </c>
      <c r="DN79" s="238">
        <v>14359.868</v>
      </c>
      <c r="DO79" s="238">
        <v>95.53</v>
      </c>
      <c r="DP79" s="238">
        <v>489.88799999999998</v>
      </c>
      <c r="DQ79" s="238">
        <v>603049.62800000003</v>
      </c>
      <c r="DR79" s="239">
        <v>29872</v>
      </c>
      <c r="DS79" s="239">
        <v>4827</v>
      </c>
      <c r="DT79" s="239">
        <v>43148</v>
      </c>
      <c r="DU79" s="239">
        <v>37036</v>
      </c>
      <c r="DV79" s="239">
        <v>948</v>
      </c>
      <c r="DW79" s="239">
        <v>3223</v>
      </c>
      <c r="DX79" s="239">
        <v>35961</v>
      </c>
      <c r="DY79" s="238">
        <v>0</v>
      </c>
      <c r="DZ79" s="239">
        <v>155015</v>
      </c>
      <c r="EA79" s="239">
        <v>2175953</v>
      </c>
      <c r="EB79" s="238">
        <v>7412</v>
      </c>
      <c r="EC79" s="238">
        <v>9574</v>
      </c>
      <c r="ED79" s="238">
        <v>753</v>
      </c>
      <c r="EE79" s="238">
        <v>1979</v>
      </c>
      <c r="EF79" s="238">
        <v>1528</v>
      </c>
      <c r="EG79" s="238">
        <v>3438</v>
      </c>
      <c r="EH79" s="238">
        <v>1517</v>
      </c>
      <c r="EI79" s="238">
        <v>33877.160000000003</v>
      </c>
      <c r="EJ79" s="238">
        <v>4076</v>
      </c>
      <c r="EK79" s="238">
        <v>292</v>
      </c>
      <c r="EL79" s="238">
        <v>270</v>
      </c>
      <c r="EM79" s="238">
        <v>47801</v>
      </c>
      <c r="EN79" s="239">
        <v>157100</v>
      </c>
      <c r="EO79" s="239">
        <v>41900</v>
      </c>
      <c r="EP79" s="239">
        <v>9100</v>
      </c>
      <c r="EQ79" s="239">
        <v>5300</v>
      </c>
      <c r="ER79" s="239">
        <v>6400</v>
      </c>
      <c r="ES79" s="239">
        <v>1100</v>
      </c>
      <c r="ET79" s="239">
        <v>2700</v>
      </c>
      <c r="EU79" s="239">
        <v>35000</v>
      </c>
      <c r="EV79" s="239">
        <v>362700</v>
      </c>
      <c r="EW79" s="239">
        <v>82500</v>
      </c>
      <c r="EX79" s="239">
        <v>13200</v>
      </c>
      <c r="EY79" s="239">
        <v>15000</v>
      </c>
      <c r="EZ79" s="239">
        <v>17000</v>
      </c>
      <c r="FA79" s="239">
        <v>2500</v>
      </c>
      <c r="FB79" s="239">
        <v>10200</v>
      </c>
      <c r="FC79" s="239">
        <v>118000</v>
      </c>
      <c r="FD79" s="238"/>
      <c r="FE79" s="238">
        <v>2.2000000000000002</v>
      </c>
      <c r="FF79" s="238">
        <v>1.5</v>
      </c>
      <c r="FG79" s="238">
        <v>2.8</v>
      </c>
      <c r="FH79" s="238">
        <v>2.68</v>
      </c>
      <c r="FI79" s="238">
        <v>2.2000000000000002</v>
      </c>
      <c r="FJ79" s="238">
        <v>3.7</v>
      </c>
      <c r="FK79" s="238">
        <v>3.1</v>
      </c>
      <c r="FL79" s="238">
        <v>29.8</v>
      </c>
      <c r="FM79" s="238">
        <v>46.4</v>
      </c>
      <c r="FN79" s="238">
        <v>40.200000000000003</v>
      </c>
      <c r="FO79" s="238">
        <v>13.5</v>
      </c>
      <c r="FP79" s="238">
        <v>19.7</v>
      </c>
      <c r="FQ79" s="238">
        <v>13.8</v>
      </c>
      <c r="FR79" s="238">
        <v>14.8</v>
      </c>
      <c r="FS79" s="238">
        <v>32.299999999999997</v>
      </c>
      <c r="FT79" s="238"/>
      <c r="FU79" s="238"/>
      <c r="FV79" s="238"/>
      <c r="FW79" s="238"/>
      <c r="FX79" s="238"/>
      <c r="FY79" s="238"/>
      <c r="FZ79" s="238"/>
      <c r="GA79" s="238">
        <v>538627.35823999997</v>
      </c>
      <c r="GB79" s="244">
        <v>20073.072380000001</v>
      </c>
      <c r="GC79" s="242">
        <v>108.943909542398</v>
      </c>
      <c r="GD79" s="245">
        <v>7512.1486612979497</v>
      </c>
      <c r="GE79" s="239">
        <v>7490.6763917525795</v>
      </c>
      <c r="GF79" s="239">
        <v>5454.9380000000001</v>
      </c>
      <c r="GG79" s="239">
        <v>23163.286442952998</v>
      </c>
      <c r="GH79" s="239" t="s">
        <v>473</v>
      </c>
      <c r="GI79" s="239">
        <v>8742.8361477190701</v>
      </c>
      <c r="GJ79" s="239">
        <v>13672.771002327199</v>
      </c>
      <c r="GK79" s="239" t="s">
        <v>473</v>
      </c>
      <c r="GL79" s="239">
        <v>8217.1865598123495</v>
      </c>
      <c r="GM79" s="239">
        <v>8749.2143792325096</v>
      </c>
      <c r="GN79" s="239">
        <v>7919.3766299212602</v>
      </c>
      <c r="GO79" s="239">
        <v>6812.0003816254502</v>
      </c>
      <c r="GP79" s="239">
        <v>11141.884660056599</v>
      </c>
      <c r="GQ79" s="239">
        <v>11104.043314415499</v>
      </c>
      <c r="GR79" s="239">
        <v>13619.451172962201</v>
      </c>
      <c r="GS79" s="239">
        <v>21124.442638958499</v>
      </c>
      <c r="GT79" s="239">
        <v>11602.940748684699</v>
      </c>
      <c r="GU79" s="239">
        <v>12243.667503765801</v>
      </c>
      <c r="GV79" s="239">
        <v>8848.9963950807105</v>
      </c>
      <c r="GW79" s="239">
        <v>9111.5821475593293</v>
      </c>
      <c r="GX79" s="239">
        <v>11322.521111984401</v>
      </c>
      <c r="GY79" s="239">
        <v>12751.974547101399</v>
      </c>
      <c r="GZ79" s="239">
        <v>10728.263392529099</v>
      </c>
      <c r="HA79" s="239">
        <v>9430.0411805555595</v>
      </c>
      <c r="HB79" s="239">
        <v>13081.9366637931</v>
      </c>
      <c r="HC79" s="239">
        <v>16281.5013757539</v>
      </c>
      <c r="HD79" s="239">
        <v>16922.632272376599</v>
      </c>
      <c r="HE79" s="239">
        <v>8600.5977840747892</v>
      </c>
      <c r="HF79" s="239">
        <v>10272.785833333301</v>
      </c>
      <c r="HG79" s="239">
        <v>19496.8721154472</v>
      </c>
      <c r="HH79" s="239">
        <v>16260.801494565199</v>
      </c>
      <c r="HI79" s="239">
        <v>6693.2443053234902</v>
      </c>
      <c r="HJ79" s="239">
        <v>10641.8221468926</v>
      </c>
      <c r="HK79" s="239">
        <v>10804.742680978001</v>
      </c>
      <c r="HL79" s="239">
        <v>9830.6390364826293</v>
      </c>
      <c r="HM79" s="239">
        <v>5786.4011661189597</v>
      </c>
      <c r="HN79" s="239">
        <v>12588.3731435434</v>
      </c>
      <c r="HO79" s="239">
        <v>15060.512307692299</v>
      </c>
      <c r="HP79" s="239">
        <v>24109.516468085101</v>
      </c>
      <c r="HQ79" s="239">
        <v>11559.495123164999</v>
      </c>
      <c r="HR79" s="239">
        <v>16258.243656918899</v>
      </c>
      <c r="HS79" s="239">
        <v>21549.987149083001</v>
      </c>
      <c r="HT79" s="239">
        <v>14257.9541614067</v>
      </c>
      <c r="HU79" s="239">
        <v>10315.6575161987</v>
      </c>
      <c r="HV79" s="239">
        <v>8916.2327861347694</v>
      </c>
      <c r="HW79" s="239">
        <v>9465.7221227621394</v>
      </c>
      <c r="HX79" s="239">
        <v>12887.855531826701</v>
      </c>
      <c r="HY79" s="239">
        <v>13453.9742258065</v>
      </c>
      <c r="HZ79" s="239">
        <v>7954.1024881818203</v>
      </c>
      <c r="IA79" s="239">
        <v>7815.68755733527</v>
      </c>
      <c r="IB79" s="239">
        <v>7287.0968253209303</v>
      </c>
      <c r="IC79" s="239">
        <v>10406.3513226052</v>
      </c>
      <c r="ID79" s="239">
        <v>20363.682361680399</v>
      </c>
      <c r="IE79" s="239">
        <v>10611.586602810599</v>
      </c>
      <c r="IF79" s="239">
        <v>8988.3585783175495</v>
      </c>
      <c r="IG79" s="239">
        <v>7777.7351857725498</v>
      </c>
      <c r="IH79" s="238">
        <v>124.995697979198</v>
      </c>
      <c r="II79" s="238">
        <v>124.780966382537</v>
      </c>
      <c r="IJ79" s="238">
        <v>118.88747891922699</v>
      </c>
      <c r="IK79" s="238">
        <v>118.34410430210301</v>
      </c>
      <c r="IL79" s="238">
        <v>103.955802084626</v>
      </c>
      <c r="IM79" s="238">
        <v>107.146954017589</v>
      </c>
      <c r="IN79" s="238">
        <v>100.804647268971</v>
      </c>
      <c r="IO79" s="238">
        <v>106.2412029617</v>
      </c>
      <c r="IP79" s="219"/>
    </row>
    <row r="80" spans="1:250" ht="15.75" customHeight="1">
      <c r="A80" s="237">
        <v>41974</v>
      </c>
      <c r="B80" s="240">
        <v>1009</v>
      </c>
      <c r="C80" s="240">
        <v>1000</v>
      </c>
      <c r="D80" s="240">
        <v>1050</v>
      </c>
      <c r="E80" s="240">
        <v>2509</v>
      </c>
      <c r="F80" s="240">
        <v>5144</v>
      </c>
      <c r="G80" s="240">
        <v>2350</v>
      </c>
      <c r="H80" s="238">
        <v>284.86484400000001</v>
      </c>
      <c r="I80" s="238" t="s">
        <v>474</v>
      </c>
      <c r="J80" s="239">
        <v>38277</v>
      </c>
      <c r="K80" s="239">
        <v>11399</v>
      </c>
      <c r="L80" s="239">
        <v>9556</v>
      </c>
      <c r="M80" s="239">
        <v>209608</v>
      </c>
      <c r="N80" s="239">
        <v>26320</v>
      </c>
      <c r="O80" s="239">
        <v>28073</v>
      </c>
      <c r="P80" s="239">
        <v>153649</v>
      </c>
      <c r="Q80" s="239">
        <v>9211</v>
      </c>
      <c r="R80" s="239">
        <v>15368</v>
      </c>
      <c r="S80" s="239">
        <v>11170</v>
      </c>
      <c r="T80" s="240">
        <v>106467</v>
      </c>
      <c r="U80" s="240">
        <v>395725</v>
      </c>
      <c r="V80" s="238">
        <v>3334</v>
      </c>
      <c r="W80" s="238">
        <v>64793</v>
      </c>
      <c r="X80" s="238">
        <v>1960</v>
      </c>
      <c r="Y80" s="238">
        <v>70087</v>
      </c>
      <c r="Z80" s="238">
        <v>471735</v>
      </c>
      <c r="AA80" s="238">
        <v>5405240</v>
      </c>
      <c r="AB80" s="238">
        <v>67133</v>
      </c>
      <c r="AC80" s="238">
        <v>5944108</v>
      </c>
      <c r="AD80" s="238"/>
      <c r="AE80" s="238"/>
      <c r="AF80" s="238"/>
      <c r="AG80" s="238"/>
      <c r="AH80" s="238"/>
      <c r="AI80" s="238"/>
      <c r="AJ80" s="238"/>
      <c r="AK80" s="238"/>
      <c r="AL80" s="238"/>
      <c r="AM80" s="238"/>
      <c r="AN80" s="238"/>
      <c r="AO80" s="238"/>
      <c r="AP80" s="238"/>
      <c r="AQ80" s="238"/>
      <c r="AR80" s="238">
        <v>4790427</v>
      </c>
      <c r="AS80" s="238">
        <v>1153681</v>
      </c>
      <c r="AT80" s="238">
        <v>5944108</v>
      </c>
      <c r="AU80" s="238">
        <v>9638</v>
      </c>
      <c r="AV80" s="238">
        <v>30852</v>
      </c>
      <c r="AW80" s="238">
        <v>7767.75</v>
      </c>
      <c r="AX80" s="238">
        <v>11936</v>
      </c>
      <c r="AY80" s="238">
        <v>44816</v>
      </c>
      <c r="AZ80" s="238">
        <v>1201</v>
      </c>
      <c r="BA80" s="238">
        <v>106210.75</v>
      </c>
      <c r="BB80" s="238">
        <v>2684282</v>
      </c>
      <c r="BC80" s="238">
        <v>6707104</v>
      </c>
      <c r="BD80" s="238">
        <v>1971064</v>
      </c>
      <c r="BE80" s="238">
        <v>2512267</v>
      </c>
      <c r="BF80" s="238">
        <v>7952930</v>
      </c>
      <c r="BG80" s="238">
        <v>463572</v>
      </c>
      <c r="BH80" s="238">
        <v>22291219</v>
      </c>
      <c r="BI80" s="238"/>
      <c r="BJ80" s="238"/>
      <c r="BK80" s="238"/>
      <c r="BL80" s="238"/>
      <c r="BM80" s="238"/>
      <c r="BN80" s="238"/>
      <c r="BO80" s="238"/>
      <c r="BP80" s="238"/>
      <c r="BQ80" s="238"/>
      <c r="BR80" s="238"/>
      <c r="BS80" s="238"/>
      <c r="BT80" s="238"/>
      <c r="BU80" s="238"/>
      <c r="BV80" s="238"/>
      <c r="BW80" s="238">
        <v>20154728</v>
      </c>
      <c r="BX80" s="238">
        <v>2136491</v>
      </c>
      <c r="BY80" s="244">
        <v>22291219</v>
      </c>
      <c r="BZ80" s="238">
        <v>6430.48</v>
      </c>
      <c r="CA80" s="243">
        <v>1006</v>
      </c>
      <c r="CB80" s="238">
        <v>466</v>
      </c>
      <c r="CC80" s="238">
        <v>239</v>
      </c>
      <c r="CD80" s="238">
        <v>96666</v>
      </c>
      <c r="CE80" s="238">
        <v>892312</v>
      </c>
      <c r="CF80" s="238"/>
      <c r="CG80" s="238"/>
      <c r="CH80" s="238">
        <v>211.245711</v>
      </c>
      <c r="CI80" s="238">
        <v>3999.5660400000002</v>
      </c>
      <c r="CJ80" s="242">
        <v>490.42</v>
      </c>
      <c r="CK80" s="243"/>
      <c r="CL80" s="238"/>
      <c r="CM80" s="238"/>
      <c r="CN80" s="238"/>
      <c r="CO80" s="238"/>
      <c r="CP80" s="238"/>
      <c r="CQ80" s="238"/>
      <c r="CR80" s="240">
        <v>2756</v>
      </c>
      <c r="CS80" s="240">
        <v>30286</v>
      </c>
      <c r="CT80" s="240">
        <v>15868</v>
      </c>
      <c r="CU80" s="240">
        <v>139576</v>
      </c>
      <c r="CV80" s="240">
        <v>2753</v>
      </c>
      <c r="CW80" s="240">
        <v>31178</v>
      </c>
      <c r="CX80" s="240">
        <v>4110</v>
      </c>
      <c r="CY80" s="240">
        <v>22318</v>
      </c>
      <c r="CZ80" s="240">
        <v>107979.4276</v>
      </c>
      <c r="DA80" s="240">
        <v>1123548.4251000001</v>
      </c>
      <c r="DB80" s="240">
        <v>60024.080499999996</v>
      </c>
      <c r="DC80" s="240">
        <v>747634.09669999999</v>
      </c>
      <c r="DD80" s="238">
        <v>1678482</v>
      </c>
      <c r="DE80" s="240">
        <v>212262</v>
      </c>
      <c r="DF80" s="240">
        <v>0.2</v>
      </c>
      <c r="DG80" s="240">
        <v>20.059999999999999</v>
      </c>
      <c r="DH80" s="240">
        <v>19.98</v>
      </c>
      <c r="DI80" s="238">
        <v>168911.514</v>
      </c>
      <c r="DJ80" s="238">
        <v>62704.027000000002</v>
      </c>
      <c r="DK80" s="238">
        <v>160328.617</v>
      </c>
      <c r="DL80" s="238">
        <v>219221.696</v>
      </c>
      <c r="DM80" s="238">
        <v>11158.287</v>
      </c>
      <c r="DN80" s="238">
        <v>16187.333000000001</v>
      </c>
      <c r="DO80" s="238">
        <v>91.108000000000004</v>
      </c>
      <c r="DP80" s="238">
        <v>197.786</v>
      </c>
      <c r="DQ80" s="238">
        <v>638800.36800000002</v>
      </c>
      <c r="DR80" s="239">
        <v>26057</v>
      </c>
      <c r="DS80" s="239">
        <v>4251</v>
      </c>
      <c r="DT80" s="239">
        <v>41257</v>
      </c>
      <c r="DU80" s="239">
        <v>65249</v>
      </c>
      <c r="DV80" s="239">
        <v>824</v>
      </c>
      <c r="DW80" s="239">
        <v>2622</v>
      </c>
      <c r="DX80" s="239">
        <v>36374</v>
      </c>
      <c r="DY80" s="238">
        <v>0</v>
      </c>
      <c r="DZ80" s="239">
        <v>176634</v>
      </c>
      <c r="EA80" s="239">
        <v>207047</v>
      </c>
      <c r="EB80" s="238">
        <v>6337</v>
      </c>
      <c r="EC80" s="238">
        <v>9571</v>
      </c>
      <c r="ED80" s="238">
        <v>553</v>
      </c>
      <c r="EE80" s="238">
        <v>3255</v>
      </c>
      <c r="EF80" s="238">
        <v>1469</v>
      </c>
      <c r="EG80" s="238">
        <v>2985</v>
      </c>
      <c r="EH80" s="238">
        <v>1668</v>
      </c>
      <c r="EI80" s="238">
        <v>39985.53</v>
      </c>
      <c r="EJ80" s="238">
        <v>4513</v>
      </c>
      <c r="EK80" s="238">
        <v>287</v>
      </c>
      <c r="EL80" s="238">
        <v>264</v>
      </c>
      <c r="EM80" s="238">
        <v>50953</v>
      </c>
      <c r="EN80" s="239">
        <v>167900</v>
      </c>
      <c r="EO80" s="239">
        <v>36400</v>
      </c>
      <c r="EP80" s="239">
        <v>8800</v>
      </c>
      <c r="EQ80" s="239">
        <v>6400</v>
      </c>
      <c r="ER80" s="239">
        <v>8700</v>
      </c>
      <c r="ES80" s="239">
        <v>1400</v>
      </c>
      <c r="ET80" s="239">
        <v>6200</v>
      </c>
      <c r="EU80" s="239">
        <v>37900</v>
      </c>
      <c r="EV80" s="239">
        <v>415000</v>
      </c>
      <c r="EW80" s="239">
        <v>70700</v>
      </c>
      <c r="EX80" s="239">
        <v>12800</v>
      </c>
      <c r="EY80" s="239">
        <v>23400</v>
      </c>
      <c r="EZ80" s="239">
        <v>27400</v>
      </c>
      <c r="FA80" s="239">
        <v>3700</v>
      </c>
      <c r="FB80" s="239">
        <v>19900</v>
      </c>
      <c r="FC80" s="239">
        <v>125900</v>
      </c>
      <c r="FD80" s="238"/>
      <c r="FE80" s="238">
        <v>2.1</v>
      </c>
      <c r="FF80" s="238">
        <v>1.5</v>
      </c>
      <c r="FG80" s="238">
        <v>3.6</v>
      </c>
      <c r="FH80" s="238">
        <v>4.1500000000000004</v>
      </c>
      <c r="FI80" s="238">
        <v>2.7</v>
      </c>
      <c r="FJ80" s="238">
        <v>3.2</v>
      </c>
      <c r="FK80" s="238">
        <v>3.3</v>
      </c>
      <c r="FL80" s="238">
        <v>31.8</v>
      </c>
      <c r="FM80" s="238">
        <v>37.700000000000003</v>
      </c>
      <c r="FN80" s="238">
        <v>39.4</v>
      </c>
      <c r="FO80" s="238">
        <v>18.399999999999999</v>
      </c>
      <c r="FP80" s="238">
        <v>26.6</v>
      </c>
      <c r="FQ80" s="238">
        <v>19.100000000000001</v>
      </c>
      <c r="FR80" s="238">
        <v>20.3</v>
      </c>
      <c r="FS80" s="238">
        <v>36.1</v>
      </c>
      <c r="FT80" s="238"/>
      <c r="FU80" s="238"/>
      <c r="FV80" s="238"/>
      <c r="FW80" s="238"/>
      <c r="FX80" s="238"/>
      <c r="FY80" s="238"/>
      <c r="FZ80" s="238"/>
      <c r="GA80" s="238">
        <v>540827.92293999996</v>
      </c>
      <c r="GB80" s="244">
        <v>20155.083159999998</v>
      </c>
      <c r="GC80" s="242">
        <v>110.210060385055</v>
      </c>
      <c r="GD80" s="245">
        <v>10935.6356539504</v>
      </c>
      <c r="GE80" s="239">
        <v>11653.012020202001</v>
      </c>
      <c r="GF80" s="239">
        <v>7618.4059999999999</v>
      </c>
      <c r="GG80" s="239">
        <v>38508.598221476503</v>
      </c>
      <c r="GH80" s="239" t="s">
        <v>473</v>
      </c>
      <c r="GI80" s="239">
        <v>15348.289905933399</v>
      </c>
      <c r="GJ80" s="239">
        <v>23361.633214910798</v>
      </c>
      <c r="GK80" s="239" t="s">
        <v>473</v>
      </c>
      <c r="GL80" s="239">
        <v>12604.619179954499</v>
      </c>
      <c r="GM80" s="239">
        <v>13130.243750686401</v>
      </c>
      <c r="GN80" s="239">
        <v>13816.778990536301</v>
      </c>
      <c r="GO80" s="239">
        <v>10994.7011899641</v>
      </c>
      <c r="GP80" s="239">
        <v>18492.689687499998</v>
      </c>
      <c r="GQ80" s="239">
        <v>20999.243737430101</v>
      </c>
      <c r="GR80" s="239">
        <v>20575.258430583501</v>
      </c>
      <c r="GS80" s="239">
        <v>30729.736736498999</v>
      </c>
      <c r="GT80" s="239">
        <v>19846.1048832997</v>
      </c>
      <c r="GU80" s="239">
        <v>19956.237552733499</v>
      </c>
      <c r="GV80" s="239">
        <v>14869.3949845679</v>
      </c>
      <c r="GW80" s="239">
        <v>16271.402158291199</v>
      </c>
      <c r="GX80" s="239">
        <v>20157.686698288398</v>
      </c>
      <c r="GY80" s="239">
        <v>18542.5693260474</v>
      </c>
      <c r="GZ80" s="239">
        <v>20389.062334963299</v>
      </c>
      <c r="HA80" s="239">
        <v>14060.001056338</v>
      </c>
      <c r="HB80" s="239">
        <v>20143.7795588236</v>
      </c>
      <c r="HC80" s="239">
        <v>32634.486333862002</v>
      </c>
      <c r="HD80" s="239">
        <v>28144.6106416699</v>
      </c>
      <c r="HE80" s="239">
        <v>13738.102049066099</v>
      </c>
      <c r="HF80" s="239">
        <v>17151.377341772099</v>
      </c>
      <c r="HG80" s="239">
        <v>30205.3554935969</v>
      </c>
      <c r="HH80" s="239">
        <v>24172.356051693401</v>
      </c>
      <c r="HI80" s="239">
        <v>10820.0776114486</v>
      </c>
      <c r="HJ80" s="239">
        <v>15691.3076562231</v>
      </c>
      <c r="HK80" s="239">
        <v>15585.7444540453</v>
      </c>
      <c r="HL80" s="239">
        <v>13561.550293803401</v>
      </c>
      <c r="HM80" s="239">
        <v>8187.5340139779901</v>
      </c>
      <c r="HN80" s="239">
        <v>18448.412427477699</v>
      </c>
      <c r="HO80" s="239">
        <v>20229.0976923077</v>
      </c>
      <c r="HP80" s="239">
        <v>34943.971271186398</v>
      </c>
      <c r="HQ80" s="239">
        <v>16005.5928325065</v>
      </c>
      <c r="HR80" s="239">
        <v>25266.482011780699</v>
      </c>
      <c r="HS80" s="239">
        <v>31105.679076642198</v>
      </c>
      <c r="HT80" s="239">
        <v>22000.9947822141</v>
      </c>
      <c r="HU80" s="239">
        <v>14031.9491462113</v>
      </c>
      <c r="HV80" s="239">
        <v>12812.5728262636</v>
      </c>
      <c r="HW80" s="239">
        <v>13578.6552671756</v>
      </c>
      <c r="HX80" s="239">
        <v>18890.662954592099</v>
      </c>
      <c r="HY80" s="239">
        <v>19773.445048543701</v>
      </c>
      <c r="HZ80" s="239">
        <v>11198.5883110177</v>
      </c>
      <c r="IA80" s="239">
        <v>10613.613350482299</v>
      </c>
      <c r="IB80" s="239">
        <v>10540.714807522299</v>
      </c>
      <c r="IC80" s="239">
        <v>15546.4686064819</v>
      </c>
      <c r="ID80" s="239">
        <v>28085.687265347598</v>
      </c>
      <c r="IE80" s="239">
        <v>15722.781721601001</v>
      </c>
      <c r="IF80" s="239">
        <v>13336.992558940899</v>
      </c>
      <c r="IG80" s="239">
        <v>10926.252556576301</v>
      </c>
      <c r="IH80" s="238">
        <v>128.672516047448</v>
      </c>
      <c r="II80" s="238">
        <v>125.506853121334</v>
      </c>
      <c r="IJ80" s="238">
        <v>118.39376408728</v>
      </c>
      <c r="IK80" s="238">
        <v>124.407963699809</v>
      </c>
      <c r="IL80" s="238">
        <v>105.27902400648399</v>
      </c>
      <c r="IM80" s="238">
        <v>104.06446238244</v>
      </c>
      <c r="IN80" s="238">
        <v>106.632291264259</v>
      </c>
      <c r="IO80" s="238">
        <v>105.31059202599999</v>
      </c>
      <c r="IP80" s="219"/>
    </row>
    <row r="81" spans="1:250" ht="15.75" customHeight="1">
      <c r="A81" s="237">
        <v>42005</v>
      </c>
      <c r="B81" s="240">
        <v>988.48</v>
      </c>
      <c r="C81" s="240">
        <v>970</v>
      </c>
      <c r="D81" s="240">
        <v>955.45</v>
      </c>
      <c r="E81" s="240">
        <v>2439.19</v>
      </c>
      <c r="F81" s="240">
        <v>5209</v>
      </c>
      <c r="G81" s="240">
        <v>2326.0700000000002</v>
      </c>
      <c r="H81" s="238">
        <v>256.88820800000002</v>
      </c>
      <c r="I81" s="238" t="s">
        <v>474</v>
      </c>
      <c r="J81" s="239">
        <v>3481</v>
      </c>
      <c r="K81" s="239">
        <v>23267</v>
      </c>
      <c r="L81" s="239">
        <v>2315</v>
      </c>
      <c r="M81" s="239">
        <v>22023</v>
      </c>
      <c r="N81" s="239">
        <v>55363</v>
      </c>
      <c r="O81" s="239">
        <v>3517</v>
      </c>
      <c r="P81" s="239">
        <v>8925</v>
      </c>
      <c r="Q81" s="239">
        <v>19380</v>
      </c>
      <c r="R81" s="239">
        <v>1940</v>
      </c>
      <c r="S81" s="239">
        <v>9177</v>
      </c>
      <c r="T81" s="240">
        <v>109386</v>
      </c>
      <c r="U81" s="240">
        <v>454897</v>
      </c>
      <c r="V81" s="238">
        <v>2582</v>
      </c>
      <c r="W81" s="238">
        <v>54386</v>
      </c>
      <c r="X81" s="238">
        <v>736</v>
      </c>
      <c r="Y81" s="238">
        <v>57704</v>
      </c>
      <c r="Z81" s="238">
        <v>410671</v>
      </c>
      <c r="AA81" s="238">
        <v>4646413</v>
      </c>
      <c r="AB81" s="238">
        <v>43972</v>
      </c>
      <c r="AC81" s="238">
        <v>5101056</v>
      </c>
      <c r="AD81" s="238"/>
      <c r="AE81" s="238"/>
      <c r="AF81" s="238"/>
      <c r="AG81" s="238"/>
      <c r="AH81" s="238"/>
      <c r="AI81" s="238"/>
      <c r="AJ81" s="238"/>
      <c r="AK81" s="238"/>
      <c r="AL81" s="238"/>
      <c r="AM81" s="238"/>
      <c r="AN81" s="238"/>
      <c r="AO81" s="238"/>
      <c r="AP81" s="238"/>
      <c r="AQ81" s="238"/>
      <c r="AR81" s="238">
        <v>3886672</v>
      </c>
      <c r="AS81" s="238">
        <v>1214384</v>
      </c>
      <c r="AT81" s="238">
        <v>5101056</v>
      </c>
      <c r="AU81" s="238">
        <v>9234</v>
      </c>
      <c r="AV81" s="238">
        <v>24882</v>
      </c>
      <c r="AW81" s="238">
        <v>7879</v>
      </c>
      <c r="AX81" s="238">
        <v>9210</v>
      </c>
      <c r="AY81" s="238">
        <v>37390</v>
      </c>
      <c r="AZ81" s="238">
        <v>1203</v>
      </c>
      <c r="BA81" s="238">
        <v>89798</v>
      </c>
      <c r="BB81" s="238">
        <v>2575501</v>
      </c>
      <c r="BC81" s="238">
        <v>5418473</v>
      </c>
      <c r="BD81" s="238">
        <v>1991097</v>
      </c>
      <c r="BE81" s="238">
        <v>1942275</v>
      </c>
      <c r="BF81" s="238">
        <v>6631908</v>
      </c>
      <c r="BG81" s="238">
        <v>436770</v>
      </c>
      <c r="BH81" s="238">
        <v>18996024</v>
      </c>
      <c r="BI81" s="238"/>
      <c r="BJ81" s="238"/>
      <c r="BK81" s="238"/>
      <c r="BL81" s="238"/>
      <c r="BM81" s="238"/>
      <c r="BN81" s="238"/>
      <c r="BO81" s="238"/>
      <c r="BP81" s="238"/>
      <c r="BQ81" s="238"/>
      <c r="BR81" s="238"/>
      <c r="BS81" s="238"/>
      <c r="BT81" s="238"/>
      <c r="BU81" s="238"/>
      <c r="BV81" s="238"/>
      <c r="BW81" s="238">
        <v>17058607</v>
      </c>
      <c r="BX81" s="238">
        <v>1937417</v>
      </c>
      <c r="BY81" s="244">
        <v>18996024</v>
      </c>
      <c r="BZ81" s="238">
        <v>6498.7</v>
      </c>
      <c r="CA81" s="243">
        <v>1019</v>
      </c>
      <c r="CB81" s="238">
        <v>470</v>
      </c>
      <c r="CC81" s="238">
        <v>245</v>
      </c>
      <c r="CD81" s="238">
        <v>97568</v>
      </c>
      <c r="CE81" s="238">
        <v>928200</v>
      </c>
      <c r="CF81" s="238"/>
      <c r="CG81" s="238"/>
      <c r="CH81" s="238">
        <v>178.58627200000001</v>
      </c>
      <c r="CI81" s="238">
        <v>3251.0839390000001</v>
      </c>
      <c r="CJ81" s="242">
        <v>296.36</v>
      </c>
      <c r="CK81" s="243"/>
      <c r="CL81" s="238"/>
      <c r="CM81" s="238"/>
      <c r="CN81" s="238"/>
      <c r="CO81" s="238"/>
      <c r="CP81" s="238"/>
      <c r="CQ81" s="238"/>
      <c r="CR81" s="240">
        <v>6856</v>
      </c>
      <c r="CS81" s="240">
        <v>67248</v>
      </c>
      <c r="CT81" s="240">
        <v>16101</v>
      </c>
      <c r="CU81" s="240">
        <v>145059</v>
      </c>
      <c r="CV81" s="240">
        <v>3686</v>
      </c>
      <c r="CW81" s="240">
        <v>41455</v>
      </c>
      <c r="CX81" s="240">
        <v>4309</v>
      </c>
      <c r="CY81" s="240">
        <v>24087</v>
      </c>
      <c r="CZ81" s="240">
        <v>100331.53389999999</v>
      </c>
      <c r="DA81" s="240">
        <v>1118938.3143</v>
      </c>
      <c r="DB81" s="240">
        <v>69004.733900000007</v>
      </c>
      <c r="DC81" s="240">
        <v>753987.88060000003</v>
      </c>
      <c r="DD81" s="238">
        <v>1681995</v>
      </c>
      <c r="DE81" s="240">
        <v>376047</v>
      </c>
      <c r="DF81" s="240">
        <v>0.2</v>
      </c>
      <c r="DG81" s="240">
        <v>18.809999999999999</v>
      </c>
      <c r="DH81" s="240">
        <v>20.190000000000001</v>
      </c>
      <c r="DI81" s="238">
        <v>190330.18299999999</v>
      </c>
      <c r="DJ81" s="238">
        <v>63525.241999999998</v>
      </c>
      <c r="DK81" s="238">
        <v>163913.74299999999</v>
      </c>
      <c r="DL81" s="238">
        <v>234434.946</v>
      </c>
      <c r="DM81" s="238">
        <v>10512.808000000001</v>
      </c>
      <c r="DN81" s="238">
        <v>14188.594999999999</v>
      </c>
      <c r="DO81" s="238">
        <v>80.704999999999998</v>
      </c>
      <c r="DP81" s="238">
        <v>499.91300000000001</v>
      </c>
      <c r="DQ81" s="238">
        <v>677486.13500000001</v>
      </c>
      <c r="DR81" s="239">
        <v>18814</v>
      </c>
      <c r="DS81" s="239">
        <v>3986</v>
      </c>
      <c r="DT81" s="239">
        <v>41407</v>
      </c>
      <c r="DU81" s="239">
        <v>74064</v>
      </c>
      <c r="DV81" s="239">
        <v>1035</v>
      </c>
      <c r="DW81" s="239">
        <v>2650</v>
      </c>
      <c r="DX81" s="239">
        <v>36312</v>
      </c>
      <c r="DY81" s="238">
        <v>0</v>
      </c>
      <c r="DZ81" s="239">
        <v>178268</v>
      </c>
      <c r="EA81" s="239">
        <v>2120638</v>
      </c>
      <c r="EB81" s="238">
        <v>7875</v>
      </c>
      <c r="EC81" s="238">
        <v>9096</v>
      </c>
      <c r="ED81" s="238">
        <v>449</v>
      </c>
      <c r="EE81" s="238">
        <v>3751</v>
      </c>
      <c r="EF81" s="238">
        <v>1567</v>
      </c>
      <c r="EG81" s="238">
        <v>3727</v>
      </c>
      <c r="EH81" s="238">
        <v>1628</v>
      </c>
      <c r="EI81" s="238">
        <v>38092</v>
      </c>
      <c r="EJ81" s="238">
        <v>4980</v>
      </c>
      <c r="EK81" s="238">
        <v>312</v>
      </c>
      <c r="EL81" s="238">
        <v>280</v>
      </c>
      <c r="EM81" s="238">
        <v>56063</v>
      </c>
      <c r="EN81" s="239">
        <v>289402</v>
      </c>
      <c r="EO81" s="239">
        <v>43574</v>
      </c>
      <c r="EP81" s="239">
        <v>11877</v>
      </c>
      <c r="EQ81" s="239">
        <v>21705</v>
      </c>
      <c r="ER81" s="239">
        <v>14867</v>
      </c>
      <c r="ES81" s="239">
        <v>4182</v>
      </c>
      <c r="ET81" s="239">
        <v>26765</v>
      </c>
      <c r="EU81" s="239">
        <v>74442</v>
      </c>
      <c r="EV81" s="239">
        <v>345453</v>
      </c>
      <c r="EW81" s="239">
        <v>90783</v>
      </c>
      <c r="EX81" s="239">
        <v>16499</v>
      </c>
      <c r="EY81" s="239">
        <v>129299</v>
      </c>
      <c r="EZ81" s="239">
        <v>82949</v>
      </c>
      <c r="FA81" s="239">
        <v>15902</v>
      </c>
      <c r="FB81" s="239">
        <v>96807</v>
      </c>
      <c r="FC81" s="239">
        <v>314503</v>
      </c>
      <c r="FD81" s="238"/>
      <c r="FE81" s="238">
        <v>2.1</v>
      </c>
      <c r="FF81" s="238">
        <v>1.4</v>
      </c>
      <c r="FG81" s="238">
        <v>6</v>
      </c>
      <c r="FH81" s="238">
        <v>5.6</v>
      </c>
      <c r="FI81" s="238">
        <v>3.8</v>
      </c>
      <c r="FJ81" s="238">
        <v>3.6</v>
      </c>
      <c r="FK81" s="238">
        <v>4.2</v>
      </c>
      <c r="FL81" s="238">
        <v>66.8</v>
      </c>
      <c r="FM81" s="238">
        <v>48.3</v>
      </c>
      <c r="FN81" s="238">
        <v>45.8</v>
      </c>
      <c r="FO81" s="238">
        <v>76.5</v>
      </c>
      <c r="FP81" s="238">
        <v>78.5</v>
      </c>
      <c r="FQ81" s="238">
        <v>64.599999999999994</v>
      </c>
      <c r="FR81" s="238">
        <v>77.2</v>
      </c>
      <c r="FS81" s="238">
        <v>71.5</v>
      </c>
      <c r="FT81" s="238"/>
      <c r="FU81" s="238"/>
      <c r="FV81" s="238"/>
      <c r="FW81" s="238"/>
      <c r="FX81" s="238"/>
      <c r="FY81" s="238"/>
      <c r="FZ81" s="238"/>
      <c r="GA81" s="238">
        <v>533723.97068999999</v>
      </c>
      <c r="GB81" s="244">
        <v>19890.340179999999</v>
      </c>
      <c r="GC81" s="242">
        <v>113.702913936545</v>
      </c>
      <c r="GD81" s="245">
        <v>8188.1844372785399</v>
      </c>
      <c r="GE81" s="239">
        <v>7588.5403999999999</v>
      </c>
      <c r="GF81" s="239">
        <v>5989.04714285714</v>
      </c>
      <c r="GG81" s="239">
        <v>24203.531503496499</v>
      </c>
      <c r="GH81" s="239" t="s">
        <v>473</v>
      </c>
      <c r="GI81" s="239">
        <v>8608.3614285714302</v>
      </c>
      <c r="GJ81" s="239">
        <v>16140.3322109405</v>
      </c>
      <c r="GK81" s="239">
        <v>27198.3732075472</v>
      </c>
      <c r="GL81" s="239">
        <v>8419.7028826728892</v>
      </c>
      <c r="GM81" s="239">
        <v>8555.4264739229002</v>
      </c>
      <c r="GN81" s="239">
        <v>8634.5852752043502</v>
      </c>
      <c r="GO81" s="239">
        <v>7322.7309110320302</v>
      </c>
      <c r="GP81" s="239">
        <v>14230.8527892122</v>
      </c>
      <c r="GQ81" s="239">
        <v>13063.0316572717</v>
      </c>
      <c r="GR81" s="239">
        <v>18145.150597345099</v>
      </c>
      <c r="GS81" s="239">
        <v>22623.9848208314</v>
      </c>
      <c r="GT81" s="239">
        <v>12068.9192526189</v>
      </c>
      <c r="GU81" s="239">
        <v>13744.794369138999</v>
      </c>
      <c r="GV81" s="239">
        <v>10309.0553374233</v>
      </c>
      <c r="GW81" s="239">
        <v>9608.8631592039692</v>
      </c>
      <c r="GX81" s="239">
        <v>12178.9182681894</v>
      </c>
      <c r="GY81" s="239">
        <v>12863.5035775128</v>
      </c>
      <c r="GZ81" s="239">
        <v>11387.3595269461</v>
      </c>
      <c r="HA81" s="239">
        <v>10872.0712587413</v>
      </c>
      <c r="HB81" s="239">
        <v>14610.898435609401</v>
      </c>
      <c r="HC81" s="239">
        <v>23337.6517301817</v>
      </c>
      <c r="HD81" s="239">
        <v>19223.4106342413</v>
      </c>
      <c r="HE81" s="239">
        <v>10518.6979745403</v>
      </c>
      <c r="HF81" s="239">
        <v>10653.0790588235</v>
      </c>
      <c r="HG81" s="239">
        <v>46897.694658285</v>
      </c>
      <c r="HH81" s="239">
        <v>17524.8539247312</v>
      </c>
      <c r="HI81" s="239">
        <v>6853.1442475943004</v>
      </c>
      <c r="HJ81" s="239">
        <v>11295.3449209829</v>
      </c>
      <c r="HK81" s="239">
        <v>11131.258351983101</v>
      </c>
      <c r="HL81" s="239">
        <v>9384.2116087783706</v>
      </c>
      <c r="HM81" s="239">
        <v>5726.8401699509805</v>
      </c>
      <c r="HN81" s="239">
        <v>13517.7624277456</v>
      </c>
      <c r="HO81" s="239">
        <v>14071.574615384599</v>
      </c>
      <c r="HP81" s="239">
        <v>29642.351764705902</v>
      </c>
      <c r="HQ81" s="239">
        <v>12019.531299456899</v>
      </c>
      <c r="HR81" s="239">
        <v>22275.783770516398</v>
      </c>
      <c r="HS81" s="239">
        <v>26104.5623162173</v>
      </c>
      <c r="HT81" s="239">
        <v>15514.819986431499</v>
      </c>
      <c r="HU81" s="239">
        <v>9998.0988617021303</v>
      </c>
      <c r="HV81" s="239">
        <v>8910.1928552345908</v>
      </c>
      <c r="HW81" s="239">
        <v>10362.636497461899</v>
      </c>
      <c r="HX81" s="239">
        <v>13310.510962869699</v>
      </c>
      <c r="HY81" s="239">
        <v>15772.4629003021</v>
      </c>
      <c r="HZ81" s="239">
        <v>8144.6649633441402</v>
      </c>
      <c r="IA81" s="239">
        <v>8221.56882334082</v>
      </c>
      <c r="IB81" s="239">
        <v>7341.1987392626697</v>
      </c>
      <c r="IC81" s="239">
        <v>11402.411057139299</v>
      </c>
      <c r="ID81" s="239">
        <v>23595.400860050901</v>
      </c>
      <c r="IE81" s="239">
        <v>12426.711513702399</v>
      </c>
      <c r="IF81" s="239">
        <v>9112.3642163419208</v>
      </c>
      <c r="IG81" s="239">
        <v>7676.0543643221599</v>
      </c>
      <c r="IH81" s="238">
        <v>125.255284604441</v>
      </c>
      <c r="II81" s="238">
        <v>123.25476350608</v>
      </c>
      <c r="IJ81" s="238">
        <v>98.006415675065298</v>
      </c>
      <c r="IK81" s="238">
        <v>111.392897637416</v>
      </c>
      <c r="IL81" s="238">
        <v>107.27964745332</v>
      </c>
      <c r="IM81" s="238">
        <v>97.190253476981795</v>
      </c>
      <c r="IN81" s="238">
        <v>106.67524649562699</v>
      </c>
      <c r="IO81" s="238">
        <v>104.232857500834</v>
      </c>
      <c r="IP81" s="219"/>
    </row>
    <row r="82" spans="1:250" ht="15.75" customHeight="1">
      <c r="A82" s="237">
        <v>42036</v>
      </c>
      <c r="B82" s="240">
        <v>972.67</v>
      </c>
      <c r="C82" s="240">
        <v>970</v>
      </c>
      <c r="D82" s="240">
        <v>971.11</v>
      </c>
      <c r="E82" s="240">
        <v>2361.11</v>
      </c>
      <c r="F82" s="240">
        <v>5209</v>
      </c>
      <c r="G82" s="240">
        <v>1973.88</v>
      </c>
      <c r="H82" s="238">
        <v>218.6172</v>
      </c>
      <c r="I82" s="238" t="s">
        <v>474</v>
      </c>
      <c r="J82" s="239">
        <v>27969</v>
      </c>
      <c r="K82" s="239">
        <v>710</v>
      </c>
      <c r="L82" s="239">
        <v>6227</v>
      </c>
      <c r="M82" s="239">
        <v>147111</v>
      </c>
      <c r="N82" s="239">
        <v>1462</v>
      </c>
      <c r="O82" s="239">
        <v>15418</v>
      </c>
      <c r="P82" s="239">
        <v>107178</v>
      </c>
      <c r="Q82" s="239">
        <v>512</v>
      </c>
      <c r="R82" s="239">
        <v>9113</v>
      </c>
      <c r="S82" s="239">
        <v>8433</v>
      </c>
      <c r="T82" s="240">
        <v>106060</v>
      </c>
      <c r="U82" s="240">
        <v>429496</v>
      </c>
      <c r="V82" s="238">
        <v>2097</v>
      </c>
      <c r="W82" s="238">
        <v>55046</v>
      </c>
      <c r="X82" s="238">
        <v>503</v>
      </c>
      <c r="Y82" s="238">
        <v>57646</v>
      </c>
      <c r="Z82" s="238">
        <v>315930</v>
      </c>
      <c r="AA82" s="238">
        <v>4703011</v>
      </c>
      <c r="AB82" s="238">
        <v>28674</v>
      </c>
      <c r="AC82" s="238">
        <v>5047615</v>
      </c>
      <c r="AD82" s="238"/>
      <c r="AE82" s="238"/>
      <c r="AF82" s="238"/>
      <c r="AG82" s="238"/>
      <c r="AH82" s="238"/>
      <c r="AI82" s="238"/>
      <c r="AJ82" s="238"/>
      <c r="AK82" s="238"/>
      <c r="AL82" s="238"/>
      <c r="AM82" s="238"/>
      <c r="AN82" s="238"/>
      <c r="AO82" s="238"/>
      <c r="AP82" s="238"/>
      <c r="AQ82" s="238"/>
      <c r="AR82" s="238">
        <v>3979689</v>
      </c>
      <c r="AS82" s="238">
        <v>1067926</v>
      </c>
      <c r="AT82" s="238">
        <v>5047615</v>
      </c>
      <c r="AU82" s="238">
        <v>8836</v>
      </c>
      <c r="AV82" s="238">
        <v>24550</v>
      </c>
      <c r="AW82" s="238">
        <v>5941.25</v>
      </c>
      <c r="AX82" s="238">
        <v>8895</v>
      </c>
      <c r="AY82" s="238">
        <v>37051</v>
      </c>
      <c r="AZ82" s="238">
        <v>934</v>
      </c>
      <c r="BA82" s="238">
        <v>86207.25</v>
      </c>
      <c r="BB82" s="238">
        <v>2486981</v>
      </c>
      <c r="BC82" s="238">
        <v>5349137</v>
      </c>
      <c r="BD82" s="238">
        <v>1464275</v>
      </c>
      <c r="BE82" s="238">
        <v>1893552</v>
      </c>
      <c r="BF82" s="238">
        <v>6574386</v>
      </c>
      <c r="BG82" s="238">
        <v>345119</v>
      </c>
      <c r="BH82" s="238">
        <v>18113450</v>
      </c>
      <c r="BI82" s="238"/>
      <c r="BJ82" s="238"/>
      <c r="BK82" s="238"/>
      <c r="BL82" s="238"/>
      <c r="BM82" s="238"/>
      <c r="BN82" s="238"/>
      <c r="BO82" s="238"/>
      <c r="BP82" s="238"/>
      <c r="BQ82" s="238"/>
      <c r="BR82" s="238"/>
      <c r="BS82" s="238"/>
      <c r="BT82" s="238"/>
      <c r="BU82" s="238"/>
      <c r="BV82" s="238"/>
      <c r="BW82" s="238">
        <v>16427485</v>
      </c>
      <c r="BX82" s="238">
        <v>1685965</v>
      </c>
      <c r="BY82" s="244">
        <v>18113450</v>
      </c>
      <c r="BZ82" s="238">
        <v>6553.13</v>
      </c>
      <c r="CA82" s="243">
        <v>1028</v>
      </c>
      <c r="CB82" s="238">
        <v>479</v>
      </c>
      <c r="CC82" s="238">
        <v>250</v>
      </c>
      <c r="CD82" s="238">
        <v>83018</v>
      </c>
      <c r="CE82" s="238">
        <v>885296</v>
      </c>
      <c r="CF82" s="238"/>
      <c r="CG82" s="238"/>
      <c r="CH82" s="238">
        <v>140.50308699999999</v>
      </c>
      <c r="CI82" s="238">
        <v>2519.0285399999998</v>
      </c>
      <c r="CJ82" s="242">
        <v>319.04000000000002</v>
      </c>
      <c r="CK82" s="243"/>
      <c r="CL82" s="238"/>
      <c r="CM82" s="238"/>
      <c r="CN82" s="238"/>
      <c r="CO82" s="238"/>
      <c r="CP82" s="238"/>
      <c r="CQ82" s="238"/>
      <c r="CR82" s="240">
        <v>4133</v>
      </c>
      <c r="CS82" s="240">
        <v>43839</v>
      </c>
      <c r="CT82" s="240">
        <v>14090</v>
      </c>
      <c r="CU82" s="240">
        <v>123308</v>
      </c>
      <c r="CV82" s="240">
        <v>3073</v>
      </c>
      <c r="CW82" s="240">
        <v>34646</v>
      </c>
      <c r="CX82" s="240">
        <v>3765</v>
      </c>
      <c r="CY82" s="240">
        <v>21711</v>
      </c>
      <c r="CZ82" s="240">
        <v>76962.066699999996</v>
      </c>
      <c r="DA82" s="240">
        <v>1014483.2409</v>
      </c>
      <c r="DB82" s="240">
        <v>52751.805999999997</v>
      </c>
      <c r="DC82" s="240">
        <v>680914.67050000001</v>
      </c>
      <c r="DD82" s="238">
        <v>1613296</v>
      </c>
      <c r="DE82" s="240">
        <v>393234</v>
      </c>
      <c r="DF82" s="240">
        <v>0.2</v>
      </c>
      <c r="DG82" s="240">
        <v>20.02</v>
      </c>
      <c r="DH82" s="240">
        <v>20.62</v>
      </c>
      <c r="DI82" s="238">
        <v>198817.06400000001</v>
      </c>
      <c r="DJ82" s="238">
        <v>68349.351999999999</v>
      </c>
      <c r="DK82" s="238">
        <v>153951.55799999999</v>
      </c>
      <c r="DL82" s="238">
        <v>197187.81400000001</v>
      </c>
      <c r="DM82" s="238">
        <v>10814.888999999999</v>
      </c>
      <c r="DN82" s="238">
        <v>16082.115</v>
      </c>
      <c r="DO82" s="238">
        <v>36.26</v>
      </c>
      <c r="DP82" s="238">
        <v>196.81899999999999</v>
      </c>
      <c r="DQ82" s="238">
        <v>645435.87100000004</v>
      </c>
      <c r="DR82" s="239">
        <v>20293</v>
      </c>
      <c r="DS82" s="239">
        <v>4010</v>
      </c>
      <c r="DT82" s="239">
        <v>40584</v>
      </c>
      <c r="DU82" s="239">
        <v>67772</v>
      </c>
      <c r="DV82" s="239">
        <v>1105</v>
      </c>
      <c r="DW82" s="239">
        <v>2704</v>
      </c>
      <c r="DX82" s="239">
        <v>32727</v>
      </c>
      <c r="DY82" s="238">
        <v>0</v>
      </c>
      <c r="DZ82" s="239">
        <v>169195</v>
      </c>
      <c r="EA82" s="239">
        <v>2006282</v>
      </c>
      <c r="EB82" s="238">
        <v>6743</v>
      </c>
      <c r="EC82" s="238">
        <v>8932</v>
      </c>
      <c r="ED82" s="238">
        <v>667</v>
      </c>
      <c r="EE82" s="238">
        <v>3859</v>
      </c>
      <c r="EF82" s="238">
        <v>1563</v>
      </c>
      <c r="EG82" s="238">
        <v>3645</v>
      </c>
      <c r="EH82" s="238">
        <v>1485</v>
      </c>
      <c r="EI82" s="238">
        <v>33489</v>
      </c>
      <c r="EJ82" s="238">
        <v>4204</v>
      </c>
      <c r="EK82" s="238">
        <v>261</v>
      </c>
      <c r="EL82" s="238">
        <v>234</v>
      </c>
      <c r="EM82" s="238">
        <v>47275</v>
      </c>
      <c r="EN82" s="239">
        <v>249770</v>
      </c>
      <c r="EO82" s="239">
        <v>45793</v>
      </c>
      <c r="EP82" s="239">
        <v>10120</v>
      </c>
      <c r="EQ82" s="239">
        <v>17202</v>
      </c>
      <c r="ER82" s="239">
        <v>12566</v>
      </c>
      <c r="ES82" s="239">
        <v>4459</v>
      </c>
      <c r="ET82" s="239">
        <v>24345</v>
      </c>
      <c r="EU82" s="239">
        <v>55483</v>
      </c>
      <c r="EV82" s="239">
        <v>281862</v>
      </c>
      <c r="EW82" s="239">
        <v>88481</v>
      </c>
      <c r="EX82" s="239">
        <v>14340</v>
      </c>
      <c r="EY82" s="239">
        <v>91431</v>
      </c>
      <c r="EZ82" s="239">
        <v>67771</v>
      </c>
      <c r="FA82" s="239">
        <v>15248</v>
      </c>
      <c r="FB82" s="239">
        <v>70694</v>
      </c>
      <c r="FC82" s="239">
        <v>232518</v>
      </c>
      <c r="FD82" s="238"/>
      <c r="FE82" s="238">
        <v>1.9</v>
      </c>
      <c r="FF82" s="238">
        <v>1.4</v>
      </c>
      <c r="FG82" s="238">
        <v>5.3</v>
      </c>
      <c r="FH82" s="238">
        <v>5.4</v>
      </c>
      <c r="FI82" s="238">
        <v>3.5</v>
      </c>
      <c r="FJ82" s="238">
        <v>2.9</v>
      </c>
      <c r="FK82" s="238">
        <v>4.2</v>
      </c>
      <c r="FL82" s="238"/>
      <c r="FM82" s="238"/>
      <c r="FN82" s="238"/>
      <c r="FO82" s="238"/>
      <c r="FP82" s="238"/>
      <c r="FQ82" s="238"/>
      <c r="FR82" s="238"/>
      <c r="FS82" s="238"/>
      <c r="FT82" s="238"/>
      <c r="FU82" s="238"/>
      <c r="FV82" s="238"/>
      <c r="FW82" s="238"/>
      <c r="FX82" s="238"/>
      <c r="FY82" s="238"/>
      <c r="FZ82" s="238"/>
      <c r="GA82" s="238">
        <v>525748.44605000003</v>
      </c>
      <c r="GB82" s="244">
        <v>19593.116669999999</v>
      </c>
      <c r="GC82" s="242">
        <v>115.359230325919</v>
      </c>
      <c r="GD82" s="245">
        <v>8060.90337087225</v>
      </c>
      <c r="GE82" s="239">
        <v>8247.9428282828303</v>
      </c>
      <c r="GF82" s="239">
        <v>7146.7328571428598</v>
      </c>
      <c r="GG82" s="239">
        <v>23949.802299651601</v>
      </c>
      <c r="GH82" s="239" t="s">
        <v>473</v>
      </c>
      <c r="GI82" s="239">
        <v>8412.9130672579395</v>
      </c>
      <c r="GJ82" s="239">
        <v>15062.9921483611</v>
      </c>
      <c r="GK82" s="239">
        <v>28589.3503773585</v>
      </c>
      <c r="GL82" s="239">
        <v>8076.5236969696698</v>
      </c>
      <c r="GM82" s="239">
        <v>8594.8280092325494</v>
      </c>
      <c r="GN82" s="239">
        <v>9123.8493644068003</v>
      </c>
      <c r="GO82" s="239">
        <v>7341.2246373626504</v>
      </c>
      <c r="GP82" s="239">
        <v>11306.8363526912</v>
      </c>
      <c r="GQ82" s="239">
        <v>12122.843394241399</v>
      </c>
      <c r="GR82" s="239">
        <v>13514.7199576271</v>
      </c>
      <c r="GS82" s="239">
        <v>21303.377334630401</v>
      </c>
      <c r="GT82" s="239">
        <v>12537.1596438632</v>
      </c>
      <c r="GU82" s="239">
        <v>13469.396018224201</v>
      </c>
      <c r="GV82" s="239">
        <v>9777.6143870470296</v>
      </c>
      <c r="GW82" s="239">
        <v>10087.721249533801</v>
      </c>
      <c r="GX82" s="239">
        <v>11956.1075937715</v>
      </c>
      <c r="GY82" s="239">
        <v>13349.2029522184</v>
      </c>
      <c r="GZ82" s="239">
        <v>10800.6404154303</v>
      </c>
      <c r="HA82" s="239">
        <v>10658.952108843499</v>
      </c>
      <c r="HB82" s="239">
        <v>18447.753020654101</v>
      </c>
      <c r="HC82" s="239">
        <v>17753.849265120702</v>
      </c>
      <c r="HD82" s="239">
        <v>16990.7656597897</v>
      </c>
      <c r="HE82" s="239">
        <v>9453.3765724885598</v>
      </c>
      <c r="HF82" s="239">
        <v>10472.846358024701</v>
      </c>
      <c r="HG82" s="239">
        <v>24261.809967663699</v>
      </c>
      <c r="HH82" s="239">
        <v>16951.834080357101</v>
      </c>
      <c r="HI82" s="239">
        <v>7324.8001115103898</v>
      </c>
      <c r="HJ82" s="239">
        <v>11206.3309913345</v>
      </c>
      <c r="HK82" s="239">
        <v>10867.2947403812</v>
      </c>
      <c r="HL82" s="239">
        <v>9596.7296078393701</v>
      </c>
      <c r="HM82" s="239">
        <v>5872.8455975010102</v>
      </c>
      <c r="HN82" s="239">
        <v>13378.2447545541</v>
      </c>
      <c r="HO82" s="239">
        <v>14991.794615384601</v>
      </c>
      <c r="HP82" s="239">
        <v>28427.060258064499</v>
      </c>
      <c r="HQ82" s="239">
        <v>12456.9987811141</v>
      </c>
      <c r="HR82" s="239">
        <v>17720.171751438</v>
      </c>
      <c r="HS82" s="239">
        <v>23143.438708786201</v>
      </c>
      <c r="HT82" s="239">
        <v>14523.8201275626</v>
      </c>
      <c r="HU82" s="239">
        <v>9577.7975586353896</v>
      </c>
      <c r="HV82" s="239">
        <v>8607.4891213180508</v>
      </c>
      <c r="HW82" s="239">
        <v>9093.4429629629703</v>
      </c>
      <c r="HX82" s="239">
        <v>13149.9517147034</v>
      </c>
      <c r="HY82" s="239">
        <v>14129.128813056401</v>
      </c>
      <c r="HZ82" s="239">
        <v>8037.6325747487199</v>
      </c>
      <c r="IA82" s="239">
        <v>8474.2830576858996</v>
      </c>
      <c r="IB82" s="239">
        <v>8707.9749066820495</v>
      </c>
      <c r="IC82" s="239">
        <v>11060.487501449699</v>
      </c>
      <c r="ID82" s="239">
        <v>22237.4724568528</v>
      </c>
      <c r="IE82" s="239">
        <v>12115.707877963199</v>
      </c>
      <c r="IF82" s="239">
        <v>8880.9199385561897</v>
      </c>
      <c r="IG82" s="239">
        <v>7735.7122105263097</v>
      </c>
      <c r="IH82" s="238">
        <v>115.798410702862</v>
      </c>
      <c r="II82" s="238">
        <v>124.332743435588</v>
      </c>
      <c r="IJ82" s="238">
        <v>111.490541279981</v>
      </c>
      <c r="IK82" s="238">
        <v>123.637962639847</v>
      </c>
      <c r="IL82" s="238">
        <v>87.540831790407097</v>
      </c>
      <c r="IM82" s="238">
        <v>99.267082470295307</v>
      </c>
      <c r="IN82" s="238">
        <v>97.337986367771904</v>
      </c>
      <c r="IO82" s="238">
        <v>99.751253243199997</v>
      </c>
      <c r="IP82" s="219"/>
    </row>
    <row r="83" spans="1:250" ht="15.75" customHeight="1">
      <c r="A83" s="237">
        <v>42064</v>
      </c>
      <c r="B83" s="240">
        <v>949.85</v>
      </c>
      <c r="C83" s="240">
        <v>880</v>
      </c>
      <c r="D83" s="240">
        <v>1028.95</v>
      </c>
      <c r="E83" s="240">
        <v>1945</v>
      </c>
      <c r="F83" s="240">
        <v>5088</v>
      </c>
      <c r="G83" s="240">
        <v>1800</v>
      </c>
      <c r="H83" s="238">
        <v>221.025125</v>
      </c>
      <c r="I83" s="238" t="s">
        <v>474</v>
      </c>
      <c r="J83" s="239">
        <v>19891</v>
      </c>
      <c r="K83" s="239">
        <v>22102</v>
      </c>
      <c r="L83" s="239">
        <v>991</v>
      </c>
      <c r="M83" s="239">
        <v>111387</v>
      </c>
      <c r="N83" s="239">
        <v>53289</v>
      </c>
      <c r="O83" s="239">
        <v>2855</v>
      </c>
      <c r="P83" s="239">
        <v>77737</v>
      </c>
      <c r="Q83" s="239">
        <v>18652</v>
      </c>
      <c r="R83" s="239">
        <v>1617</v>
      </c>
      <c r="S83" s="239">
        <v>10255</v>
      </c>
      <c r="T83" s="240">
        <v>116637</v>
      </c>
      <c r="U83" s="240">
        <v>463637</v>
      </c>
      <c r="V83" s="238">
        <v>2504</v>
      </c>
      <c r="W83" s="238">
        <v>62053</v>
      </c>
      <c r="X83" s="238">
        <v>500</v>
      </c>
      <c r="Y83" s="238">
        <v>65057</v>
      </c>
      <c r="Z83" s="238">
        <v>391336</v>
      </c>
      <c r="AA83" s="238">
        <v>5459205</v>
      </c>
      <c r="AB83" s="238">
        <v>21499</v>
      </c>
      <c r="AC83" s="238">
        <v>5872040</v>
      </c>
      <c r="AD83" s="238"/>
      <c r="AE83" s="238"/>
      <c r="AF83" s="238"/>
      <c r="AG83" s="238"/>
      <c r="AH83" s="238"/>
      <c r="AI83" s="238"/>
      <c r="AJ83" s="238"/>
      <c r="AK83" s="238"/>
      <c r="AL83" s="238"/>
      <c r="AM83" s="238"/>
      <c r="AN83" s="238"/>
      <c r="AO83" s="238"/>
      <c r="AP83" s="238"/>
      <c r="AQ83" s="238"/>
      <c r="AR83" s="238">
        <v>4794676</v>
      </c>
      <c r="AS83" s="238">
        <v>1077364</v>
      </c>
      <c r="AT83" s="238">
        <v>5872040</v>
      </c>
      <c r="AU83" s="238">
        <v>10488</v>
      </c>
      <c r="AV83" s="238">
        <v>27696</v>
      </c>
      <c r="AW83" s="238">
        <v>7280</v>
      </c>
      <c r="AX83" s="238">
        <v>9507</v>
      </c>
      <c r="AY83" s="238">
        <v>39610</v>
      </c>
      <c r="AZ83" s="238">
        <v>2273</v>
      </c>
      <c r="BA83" s="238">
        <v>96854</v>
      </c>
      <c r="BB83" s="238">
        <v>2920576</v>
      </c>
      <c r="BC83" s="238">
        <v>6027674</v>
      </c>
      <c r="BD83" s="238">
        <v>1791531</v>
      </c>
      <c r="BE83" s="238">
        <v>1992075</v>
      </c>
      <c r="BF83" s="238">
        <v>7022232</v>
      </c>
      <c r="BG83" s="238">
        <v>581795</v>
      </c>
      <c r="BH83" s="238">
        <v>20335883</v>
      </c>
      <c r="BI83" s="238"/>
      <c r="BJ83" s="238"/>
      <c r="BK83" s="238"/>
      <c r="BL83" s="238"/>
      <c r="BM83" s="238"/>
      <c r="BN83" s="238"/>
      <c r="BO83" s="238"/>
      <c r="BP83" s="238"/>
      <c r="BQ83" s="238"/>
      <c r="BR83" s="238"/>
      <c r="BS83" s="238"/>
      <c r="BT83" s="238"/>
      <c r="BU83" s="238"/>
      <c r="BV83" s="238"/>
      <c r="BW83" s="238">
        <v>18293846</v>
      </c>
      <c r="BX83" s="238">
        <v>2042037</v>
      </c>
      <c r="BY83" s="244">
        <v>20335883</v>
      </c>
      <c r="BZ83" s="238">
        <v>6641.4</v>
      </c>
      <c r="CA83" s="243">
        <v>1044</v>
      </c>
      <c r="CB83" s="238">
        <v>489</v>
      </c>
      <c r="CC83" s="238">
        <v>258</v>
      </c>
      <c r="CD83" s="238">
        <v>97210</v>
      </c>
      <c r="CE83" s="238">
        <v>967701</v>
      </c>
      <c r="CF83" s="238"/>
      <c r="CG83" s="238"/>
      <c r="CH83" s="238">
        <v>161.22671500000001</v>
      </c>
      <c r="CI83" s="238">
        <v>3141.9152009999998</v>
      </c>
      <c r="CJ83" s="242">
        <v>342.35</v>
      </c>
      <c r="CK83" s="243"/>
      <c r="CL83" s="238"/>
      <c r="CM83" s="238"/>
      <c r="CN83" s="238"/>
      <c r="CO83" s="238"/>
      <c r="CP83" s="238"/>
      <c r="CQ83" s="238"/>
      <c r="CR83" s="240">
        <v>4749</v>
      </c>
      <c r="CS83" s="240">
        <v>50326</v>
      </c>
      <c r="CT83" s="240">
        <v>15825</v>
      </c>
      <c r="CU83" s="240">
        <v>139063</v>
      </c>
      <c r="CV83" s="240">
        <v>3673</v>
      </c>
      <c r="CW83" s="240">
        <v>42892</v>
      </c>
      <c r="CX83" s="240">
        <v>4278</v>
      </c>
      <c r="CY83" s="240">
        <v>25248</v>
      </c>
      <c r="CZ83" s="240">
        <v>98056</v>
      </c>
      <c r="DA83" s="240">
        <v>1106594.2596</v>
      </c>
      <c r="DB83" s="240">
        <v>56193.774599999997</v>
      </c>
      <c r="DC83" s="240">
        <v>697298.93189999997</v>
      </c>
      <c r="DD83" s="238">
        <v>1851881</v>
      </c>
      <c r="DE83" s="240">
        <v>220320</v>
      </c>
      <c r="DF83" s="240">
        <v>0.2</v>
      </c>
      <c r="DG83" s="240">
        <v>20.079999999999998</v>
      </c>
      <c r="DH83" s="240">
        <v>20.8</v>
      </c>
      <c r="DI83" s="238">
        <v>176003.62899999999</v>
      </c>
      <c r="DJ83" s="238">
        <v>59845.667999999998</v>
      </c>
      <c r="DK83" s="238">
        <v>171969.679</v>
      </c>
      <c r="DL83" s="238">
        <v>214170.91500000001</v>
      </c>
      <c r="DM83" s="238">
        <v>12149.428</v>
      </c>
      <c r="DN83" s="238">
        <v>16279.615</v>
      </c>
      <c r="DO83" s="238">
        <v>54.802</v>
      </c>
      <c r="DP83" s="238">
        <v>453.69499999999999</v>
      </c>
      <c r="DQ83" s="238">
        <v>650927.43099999998</v>
      </c>
      <c r="DR83" s="239">
        <v>23424</v>
      </c>
      <c r="DS83" s="239">
        <v>2991</v>
      </c>
      <c r="DT83" s="239">
        <v>44833</v>
      </c>
      <c r="DU83" s="239">
        <v>76233</v>
      </c>
      <c r="DV83" s="239">
        <v>790</v>
      </c>
      <c r="DW83" s="239">
        <v>2934</v>
      </c>
      <c r="DX83" s="239">
        <v>34991</v>
      </c>
      <c r="DY83" s="238">
        <v>0</v>
      </c>
      <c r="DZ83" s="239">
        <v>186196</v>
      </c>
      <c r="EA83" s="239">
        <v>2234068</v>
      </c>
      <c r="EB83" s="238">
        <v>8729</v>
      </c>
      <c r="EC83" s="238">
        <v>6727</v>
      </c>
      <c r="ED83" s="238">
        <v>724</v>
      </c>
      <c r="EE83" s="238">
        <v>5004</v>
      </c>
      <c r="EF83" s="238">
        <v>1700</v>
      </c>
      <c r="EG83" s="238">
        <v>3447</v>
      </c>
      <c r="EH83" s="238">
        <v>1751</v>
      </c>
      <c r="EI83" s="238">
        <v>37272</v>
      </c>
      <c r="EJ83" s="238">
        <v>4315</v>
      </c>
      <c r="EK83" s="238">
        <v>277</v>
      </c>
      <c r="EL83" s="238">
        <v>262</v>
      </c>
      <c r="EM83" s="238">
        <v>48838</v>
      </c>
      <c r="EN83" s="239">
        <v>168598</v>
      </c>
      <c r="EO83" s="239">
        <v>41498</v>
      </c>
      <c r="EP83" s="239">
        <v>8756</v>
      </c>
      <c r="EQ83" s="239">
        <v>5816</v>
      </c>
      <c r="ER83" s="239">
        <v>9623</v>
      </c>
      <c r="ES83" s="239">
        <v>1897</v>
      </c>
      <c r="ET83" s="239">
        <v>10207</v>
      </c>
      <c r="EU83" s="239">
        <v>27376</v>
      </c>
      <c r="EV83" s="239">
        <v>437191</v>
      </c>
      <c r="EW83" s="239">
        <v>80951</v>
      </c>
      <c r="EX83" s="239">
        <v>12372</v>
      </c>
      <c r="EY83" s="239">
        <v>26100</v>
      </c>
      <c r="EZ83" s="239">
        <v>35944</v>
      </c>
      <c r="FA83" s="239">
        <v>6065</v>
      </c>
      <c r="FB83" s="239">
        <v>25433</v>
      </c>
      <c r="FC83" s="239">
        <v>96057</v>
      </c>
      <c r="FD83" s="238"/>
      <c r="FE83" s="238">
        <v>2</v>
      </c>
      <c r="FF83" s="238">
        <v>1.4</v>
      </c>
      <c r="FG83" s="238">
        <v>4.5</v>
      </c>
      <c r="FH83" s="238">
        <v>3.7</v>
      </c>
      <c r="FI83" s="238">
        <v>3.2</v>
      </c>
      <c r="FJ83" s="238">
        <v>2.5</v>
      </c>
      <c r="FK83" s="238">
        <v>3.5</v>
      </c>
      <c r="FL83" s="238">
        <v>33.5</v>
      </c>
      <c r="FM83" s="238">
        <v>43.3</v>
      </c>
      <c r="FN83" s="238">
        <v>36</v>
      </c>
      <c r="FO83" s="238">
        <v>18.5</v>
      </c>
      <c r="FP83" s="238">
        <v>38</v>
      </c>
      <c r="FQ83" s="238">
        <v>24.5</v>
      </c>
      <c r="FR83" s="238">
        <v>24.4</v>
      </c>
      <c r="FS83" s="238">
        <v>31.3</v>
      </c>
      <c r="FT83" s="238"/>
      <c r="FU83" s="238"/>
      <c r="FV83" s="238"/>
      <c r="FW83" s="238"/>
      <c r="FX83" s="238"/>
      <c r="FY83" s="238"/>
      <c r="FZ83" s="238"/>
      <c r="GA83" s="238">
        <v>456711.67535999999</v>
      </c>
      <c r="GB83" s="244">
        <v>17020.319090000001</v>
      </c>
      <c r="GC83" s="242">
        <v>117.497568685533</v>
      </c>
      <c r="GD83" s="245">
        <v>7875.2870552491904</v>
      </c>
      <c r="GE83" s="239">
        <v>8002.1117525773197</v>
      </c>
      <c r="GF83" s="239">
        <v>5088.1019999999999</v>
      </c>
      <c r="GG83" s="239">
        <v>39252.874401408502</v>
      </c>
      <c r="GH83" s="239" t="s">
        <v>473</v>
      </c>
      <c r="GI83" s="239">
        <v>8918.3295511405395</v>
      </c>
      <c r="GJ83" s="239">
        <v>15022.4113126673</v>
      </c>
      <c r="GK83" s="239">
        <v>34702.542452830203</v>
      </c>
      <c r="GL83" s="239">
        <v>8093.97517699114</v>
      </c>
      <c r="GM83" s="239">
        <v>8707.2641495433709</v>
      </c>
      <c r="GN83" s="239">
        <v>9022.4030430220391</v>
      </c>
      <c r="GO83" s="239">
        <v>7428.8843973703497</v>
      </c>
      <c r="GP83" s="239">
        <v>11926.959071076701</v>
      </c>
      <c r="GQ83" s="239">
        <v>14596.662104683201</v>
      </c>
      <c r="GR83" s="239">
        <v>14551.2710375276</v>
      </c>
      <c r="GS83" s="239">
        <v>24087.990862459301</v>
      </c>
      <c r="GT83" s="239">
        <v>13443.1419476104</v>
      </c>
      <c r="GU83" s="239">
        <v>14133.3298078547</v>
      </c>
      <c r="GV83" s="239">
        <v>9694.8945784996104</v>
      </c>
      <c r="GW83" s="239">
        <v>9537.3803359044905</v>
      </c>
      <c r="GX83" s="239">
        <v>13309.3571752678</v>
      </c>
      <c r="GY83" s="239">
        <v>13857.940783645699</v>
      </c>
      <c r="GZ83" s="239">
        <v>10865.915241745301</v>
      </c>
      <c r="HA83" s="239">
        <v>10402.873046357599</v>
      </c>
      <c r="HB83" s="239">
        <v>14161.6312947189</v>
      </c>
      <c r="HC83" s="239">
        <v>19636.784391693101</v>
      </c>
      <c r="HD83" s="239">
        <v>17274.2066173608</v>
      </c>
      <c r="HE83" s="239">
        <v>9566.2734448539395</v>
      </c>
      <c r="HF83" s="239">
        <v>11088.5338271605</v>
      </c>
      <c r="HG83" s="239">
        <v>21789.4458853914</v>
      </c>
      <c r="HH83" s="239">
        <v>18307.265487588698</v>
      </c>
      <c r="HI83" s="239">
        <v>6836.8924435600002</v>
      </c>
      <c r="HJ83" s="239">
        <v>11099.392212048</v>
      </c>
      <c r="HK83" s="239">
        <v>10797.369469678701</v>
      </c>
      <c r="HL83" s="239">
        <v>9379.7230765520399</v>
      </c>
      <c r="HM83" s="239">
        <v>5921.1689329706996</v>
      </c>
      <c r="HN83" s="239">
        <v>13612.8434596189</v>
      </c>
      <c r="HO83" s="239">
        <v>12673.6715384615</v>
      </c>
      <c r="HP83" s="239">
        <v>29553.371089743599</v>
      </c>
      <c r="HQ83" s="239">
        <v>12645.5997602397</v>
      </c>
      <c r="HR83" s="239">
        <v>20026.124931424201</v>
      </c>
      <c r="HS83" s="239">
        <v>26975.220012836999</v>
      </c>
      <c r="HT83" s="239">
        <v>15741.177871652901</v>
      </c>
      <c r="HU83" s="239">
        <v>9900.7053671706199</v>
      </c>
      <c r="HV83" s="239">
        <v>8528.8658043146097</v>
      </c>
      <c r="HW83" s="239">
        <v>11047.788297872299</v>
      </c>
      <c r="HX83" s="239">
        <v>14646.0780346463</v>
      </c>
      <c r="HY83" s="239">
        <v>14865.441880597</v>
      </c>
      <c r="HZ83" s="239">
        <v>8049.0045093884</v>
      </c>
      <c r="IA83" s="239">
        <v>8181.8510217984103</v>
      </c>
      <c r="IB83" s="239">
        <v>8711.4526652834993</v>
      </c>
      <c r="IC83" s="239">
        <v>10900.2747664249</v>
      </c>
      <c r="ID83" s="239">
        <v>21479.964645749002</v>
      </c>
      <c r="IE83" s="239">
        <v>11890.105478404999</v>
      </c>
      <c r="IF83" s="239">
        <v>9514.7071544343107</v>
      </c>
      <c r="IG83" s="239">
        <v>7914.5844534506596</v>
      </c>
      <c r="IH83" s="238">
        <v>121.594594564568</v>
      </c>
      <c r="II83" s="238">
        <v>123.835021099052</v>
      </c>
      <c r="IJ83" s="238">
        <v>117.63376697058099</v>
      </c>
      <c r="IK83" s="238">
        <v>116.46161021581401</v>
      </c>
      <c r="IL83" s="238">
        <v>96.929103412200604</v>
      </c>
      <c r="IM83" s="238">
        <v>98.525700284683893</v>
      </c>
      <c r="IN83" s="238">
        <v>102.97066476020299</v>
      </c>
      <c r="IO83" s="238">
        <v>100.3380935938</v>
      </c>
      <c r="IP83" s="219"/>
    </row>
    <row r="84" spans="1:250" ht="15.75" customHeight="1">
      <c r="A84" s="237">
        <v>42095</v>
      </c>
      <c r="B84" s="240">
        <v>986.25</v>
      </c>
      <c r="C84" s="240">
        <v>900</v>
      </c>
      <c r="D84" s="240">
        <v>1069.1199999999999</v>
      </c>
      <c r="E84" s="240">
        <v>1909.95</v>
      </c>
      <c r="F84" s="240">
        <v>5088</v>
      </c>
      <c r="G84" s="240">
        <v>1833.33</v>
      </c>
      <c r="H84" s="238">
        <v>226.07606899999999</v>
      </c>
      <c r="I84" s="238" t="s">
        <v>474</v>
      </c>
      <c r="J84" s="239">
        <v>44805</v>
      </c>
      <c r="K84" s="239">
        <v>18888</v>
      </c>
      <c r="L84" s="239">
        <v>5913</v>
      </c>
      <c r="M84" s="239">
        <v>233506</v>
      </c>
      <c r="N84" s="239">
        <v>45662</v>
      </c>
      <c r="O84" s="239">
        <v>15812</v>
      </c>
      <c r="P84" s="239">
        <v>173363</v>
      </c>
      <c r="Q84" s="239">
        <v>17031</v>
      </c>
      <c r="R84" s="239">
        <v>8295</v>
      </c>
      <c r="S84" s="239">
        <v>8790</v>
      </c>
      <c r="T84" s="240">
        <v>108049</v>
      </c>
      <c r="U84" s="240">
        <v>470642</v>
      </c>
      <c r="V84" s="238">
        <v>2181</v>
      </c>
      <c r="W84" s="238">
        <v>63212</v>
      </c>
      <c r="X84" s="238">
        <v>255</v>
      </c>
      <c r="Y84" s="238">
        <v>65648</v>
      </c>
      <c r="Z84" s="238">
        <v>369936</v>
      </c>
      <c r="AA84" s="238">
        <v>5710057</v>
      </c>
      <c r="AB84" s="238">
        <v>9398</v>
      </c>
      <c r="AC84" s="238">
        <v>6089391</v>
      </c>
      <c r="AD84" s="238"/>
      <c r="AE84" s="238"/>
      <c r="AF84" s="238"/>
      <c r="AG84" s="238"/>
      <c r="AH84" s="238"/>
      <c r="AI84" s="238"/>
      <c r="AJ84" s="238"/>
      <c r="AK84" s="238"/>
      <c r="AL84" s="238"/>
      <c r="AM84" s="238"/>
      <c r="AN84" s="238"/>
      <c r="AO84" s="238"/>
      <c r="AP84" s="238"/>
      <c r="AQ84" s="238"/>
      <c r="AR84" s="238">
        <v>5034667</v>
      </c>
      <c r="AS84" s="238">
        <v>1054724</v>
      </c>
      <c r="AT84" s="238">
        <v>6089391</v>
      </c>
      <c r="AU84" s="238">
        <v>9649</v>
      </c>
      <c r="AV84" s="238">
        <v>25895</v>
      </c>
      <c r="AW84" s="238">
        <v>7605</v>
      </c>
      <c r="AX84" s="238">
        <v>9065</v>
      </c>
      <c r="AY84" s="238">
        <v>36347</v>
      </c>
      <c r="AZ84" s="238">
        <v>1122</v>
      </c>
      <c r="BA84" s="238">
        <v>89683</v>
      </c>
      <c r="BB84" s="238">
        <v>2702646</v>
      </c>
      <c r="BC84" s="238">
        <v>5613335</v>
      </c>
      <c r="BD84" s="238">
        <v>1912720</v>
      </c>
      <c r="BE84" s="238">
        <v>1902973</v>
      </c>
      <c r="BF84" s="238">
        <v>6465571</v>
      </c>
      <c r="BG84" s="238">
        <v>391833</v>
      </c>
      <c r="BH84" s="238">
        <v>18989078</v>
      </c>
      <c r="BI84" s="238"/>
      <c r="BJ84" s="238"/>
      <c r="BK84" s="238"/>
      <c r="BL84" s="238"/>
      <c r="BM84" s="238"/>
      <c r="BN84" s="238"/>
      <c r="BO84" s="238"/>
      <c r="BP84" s="238"/>
      <c r="BQ84" s="238"/>
      <c r="BR84" s="238"/>
      <c r="BS84" s="238"/>
      <c r="BT84" s="238"/>
      <c r="BU84" s="238"/>
      <c r="BV84" s="238"/>
      <c r="BW84" s="238">
        <v>17014904</v>
      </c>
      <c r="BX84" s="238">
        <v>1974174</v>
      </c>
      <c r="BY84" s="244">
        <v>18989078</v>
      </c>
      <c r="BZ84" s="238">
        <v>6705.5204527478199</v>
      </c>
      <c r="CA84" s="243">
        <v>1039</v>
      </c>
      <c r="CB84" s="238">
        <v>500</v>
      </c>
      <c r="CC84" s="238">
        <v>263</v>
      </c>
      <c r="CD84" s="238">
        <v>111677</v>
      </c>
      <c r="CE84" s="238">
        <v>1045288</v>
      </c>
      <c r="CF84" s="238"/>
      <c r="CG84" s="238"/>
      <c r="CH84" s="238">
        <v>151.86606599999999</v>
      </c>
      <c r="CI84" s="238">
        <v>2933.6186969999999</v>
      </c>
      <c r="CJ84" s="242">
        <v>340.67158048686298</v>
      </c>
      <c r="CK84" s="243"/>
      <c r="CL84" s="238"/>
      <c r="CM84" s="238"/>
      <c r="CN84" s="238"/>
      <c r="CO84" s="238"/>
      <c r="CP84" s="238"/>
      <c r="CQ84" s="238"/>
      <c r="CR84" s="240">
        <v>5075</v>
      </c>
      <c r="CS84" s="240">
        <v>53325</v>
      </c>
      <c r="CT84" s="240">
        <v>16663</v>
      </c>
      <c r="CU84" s="240">
        <v>144437</v>
      </c>
      <c r="CV84" s="240">
        <v>3234</v>
      </c>
      <c r="CW84" s="240">
        <v>41720</v>
      </c>
      <c r="CX84" s="240">
        <v>4378</v>
      </c>
      <c r="CY84" s="240">
        <v>25737</v>
      </c>
      <c r="CZ84" s="240">
        <v>141917.51759999999</v>
      </c>
      <c r="DA84" s="240">
        <v>1268409.9387999999</v>
      </c>
      <c r="DB84" s="240">
        <v>58452.979700000004</v>
      </c>
      <c r="DC84" s="240">
        <v>701614.64410000003</v>
      </c>
      <c r="DD84" s="238">
        <v>1637972</v>
      </c>
      <c r="DE84" s="240">
        <v>406782</v>
      </c>
      <c r="DF84" s="240">
        <v>0.2</v>
      </c>
      <c r="DG84" s="240">
        <v>20.56</v>
      </c>
      <c r="DH84" s="240">
        <v>20.74</v>
      </c>
      <c r="DI84" s="238">
        <v>178293.76500000001</v>
      </c>
      <c r="DJ84" s="238">
        <v>62521.474000000002</v>
      </c>
      <c r="DK84" s="238">
        <v>162642.33900000001</v>
      </c>
      <c r="DL84" s="238">
        <v>197368.87400000001</v>
      </c>
      <c r="DM84" s="238">
        <v>11622.828</v>
      </c>
      <c r="DN84" s="238">
        <v>19864.580999999998</v>
      </c>
      <c r="DO84" s="238">
        <v>45.003999999999998</v>
      </c>
      <c r="DP84" s="238">
        <v>166.43600000000001</v>
      </c>
      <c r="DQ84" s="238">
        <v>632525.30099999998</v>
      </c>
      <c r="DR84" s="239">
        <v>28227</v>
      </c>
      <c r="DS84" s="239">
        <v>3225</v>
      </c>
      <c r="DT84" s="239">
        <v>43350</v>
      </c>
      <c r="DU84" s="239">
        <v>78665</v>
      </c>
      <c r="DV84" s="239">
        <v>530</v>
      </c>
      <c r="DW84" s="239">
        <v>4063</v>
      </c>
      <c r="DX84" s="239">
        <v>34339</v>
      </c>
      <c r="DY84" s="238">
        <v>300</v>
      </c>
      <c r="DZ84" s="239">
        <v>192699</v>
      </c>
      <c r="EA84" s="239">
        <v>2450253</v>
      </c>
      <c r="EB84" s="238">
        <v>8068</v>
      </c>
      <c r="EC84" s="238">
        <v>7462</v>
      </c>
      <c r="ED84" s="238">
        <v>620</v>
      </c>
      <c r="EE84" s="238">
        <v>5164</v>
      </c>
      <c r="EF84" s="238">
        <v>1632</v>
      </c>
      <c r="EG84" s="238">
        <v>3229</v>
      </c>
      <c r="EH84" s="238">
        <v>1708</v>
      </c>
      <c r="EI84" s="238">
        <v>37082</v>
      </c>
      <c r="EJ84" s="238">
        <v>3886</v>
      </c>
      <c r="EK84" s="238">
        <v>262</v>
      </c>
      <c r="EL84" s="238">
        <v>279</v>
      </c>
      <c r="EM84" s="238">
        <v>66162</v>
      </c>
      <c r="EN84" s="239">
        <v>146884</v>
      </c>
      <c r="EO84" s="239">
        <v>41374</v>
      </c>
      <c r="EP84" s="239">
        <v>8933</v>
      </c>
      <c r="EQ84" s="239">
        <v>4114</v>
      </c>
      <c r="ER84" s="239">
        <v>8096</v>
      </c>
      <c r="ES84" s="239">
        <v>800</v>
      </c>
      <c r="ET84" s="239">
        <v>2123</v>
      </c>
      <c r="EU84" s="239">
        <v>20260</v>
      </c>
      <c r="EV84" s="239">
        <v>327815</v>
      </c>
      <c r="EW84" s="239">
        <v>77507</v>
      </c>
      <c r="EX84" s="239">
        <v>12498</v>
      </c>
      <c r="EY84" s="239">
        <v>14850</v>
      </c>
      <c r="EZ84" s="239">
        <v>25367</v>
      </c>
      <c r="FA84" s="239">
        <v>2320</v>
      </c>
      <c r="FB84" s="239">
        <v>5514</v>
      </c>
      <c r="FC84" s="239">
        <v>61213</v>
      </c>
      <c r="FD84" s="238"/>
      <c r="FE84" s="238">
        <v>1.9</v>
      </c>
      <c r="FF84" s="238">
        <v>1.4</v>
      </c>
      <c r="FG84" s="238">
        <v>3.6</v>
      </c>
      <c r="FH84" s="238">
        <v>3.1</v>
      </c>
      <c r="FI84" s="238">
        <v>2.9</v>
      </c>
      <c r="FJ84" s="238">
        <v>2.6</v>
      </c>
      <c r="FK84" s="238">
        <v>3</v>
      </c>
      <c r="FL84" s="238">
        <v>29</v>
      </c>
      <c r="FM84" s="238">
        <v>44.8</v>
      </c>
      <c r="FN84" s="238">
        <v>38</v>
      </c>
      <c r="FO84" s="238">
        <v>11.2</v>
      </c>
      <c r="FP84" s="238">
        <v>31.4</v>
      </c>
      <c r="FQ84" s="238">
        <v>11.4</v>
      </c>
      <c r="FR84" s="238">
        <v>9.1</v>
      </c>
      <c r="FS84" s="238">
        <v>22.3</v>
      </c>
      <c r="FT84" s="238"/>
      <c r="FU84" s="238"/>
      <c r="FV84" s="238"/>
      <c r="FW84" s="238"/>
      <c r="FX84" s="238"/>
      <c r="FY84" s="238"/>
      <c r="FZ84" s="238"/>
      <c r="GA84" s="238">
        <v>508674.23311999999</v>
      </c>
      <c r="GB84" s="244">
        <v>18956.81308</v>
      </c>
      <c r="GC84" s="242">
        <v>119.89210842913999</v>
      </c>
      <c r="GD84" s="245">
        <v>7928.3750342409403</v>
      </c>
      <c r="GE84" s="239">
        <v>8592.0331182795708</v>
      </c>
      <c r="GF84" s="239">
        <v>5204.6959999999999</v>
      </c>
      <c r="GG84" s="239">
        <v>26288.119860139799</v>
      </c>
      <c r="GH84" s="239" t="s">
        <v>473</v>
      </c>
      <c r="GI84" s="239">
        <v>9016.6779178885699</v>
      </c>
      <c r="GJ84" s="239">
        <v>16420.032105577</v>
      </c>
      <c r="GK84" s="239">
        <v>28986.9820754717</v>
      </c>
      <c r="GL84" s="239">
        <v>8781.1460373134196</v>
      </c>
      <c r="GM84" s="239">
        <v>9058.3630397236593</v>
      </c>
      <c r="GN84" s="239">
        <v>9523.4423630673009</v>
      </c>
      <c r="GO84" s="239">
        <v>7509.7076294675398</v>
      </c>
      <c r="GP84" s="239">
        <v>13121.9196375266</v>
      </c>
      <c r="GQ84" s="239">
        <v>12750.0598736263</v>
      </c>
      <c r="GR84" s="239">
        <v>14909.508143176699</v>
      </c>
      <c r="GS84" s="239">
        <v>23735.7851246186</v>
      </c>
      <c r="GT84" s="239">
        <v>14641.5381875617</v>
      </c>
      <c r="GU84" s="239">
        <v>13469.5557082452</v>
      </c>
      <c r="GV84" s="239">
        <v>10271.8082265625</v>
      </c>
      <c r="GW84" s="239">
        <v>9748.7829626846997</v>
      </c>
      <c r="GX84" s="239">
        <v>12572.7122148041</v>
      </c>
      <c r="GY84" s="239">
        <v>13460.5190491803</v>
      </c>
      <c r="GZ84" s="239">
        <v>11662.880335294099</v>
      </c>
      <c r="HA84" s="239">
        <v>10051.823921568601</v>
      </c>
      <c r="HB84" s="239">
        <v>14433.688186440701</v>
      </c>
      <c r="HC84" s="239">
        <v>19447.310575592299</v>
      </c>
      <c r="HD84" s="239">
        <v>20645.504077592999</v>
      </c>
      <c r="HE84" s="239">
        <v>9675.31602928748</v>
      </c>
      <c r="HF84" s="239">
        <v>10853.4334375</v>
      </c>
      <c r="HG84" s="239">
        <v>23541.607790528498</v>
      </c>
      <c r="HH84" s="239">
        <v>20519.462782222199</v>
      </c>
      <c r="HI84" s="239">
        <v>7184.8383701330404</v>
      </c>
      <c r="HJ84" s="239">
        <v>11261.5049916315</v>
      </c>
      <c r="HK84" s="239">
        <v>10928.831073056899</v>
      </c>
      <c r="HL84" s="239">
        <v>9585.67533057939</v>
      </c>
      <c r="HM84" s="239">
        <v>5962.9740863822399</v>
      </c>
      <c r="HN84" s="239">
        <v>13829.4802239157</v>
      </c>
      <c r="HO84" s="239">
        <v>14818.214285714301</v>
      </c>
      <c r="HP84" s="239">
        <v>32435.9345954692</v>
      </c>
      <c r="HQ84" s="239">
        <v>12659.920019805901</v>
      </c>
      <c r="HR84" s="239">
        <v>19323.652634102498</v>
      </c>
      <c r="HS84" s="239">
        <v>21748.7180607177</v>
      </c>
      <c r="HT84" s="239">
        <v>15918.876397092199</v>
      </c>
      <c r="HU84" s="239">
        <v>9722.7482390608293</v>
      </c>
      <c r="HV84" s="239">
        <v>8983.80011283983</v>
      </c>
      <c r="HW84" s="239">
        <v>9102.0185900783308</v>
      </c>
      <c r="HX84" s="239">
        <v>14292.877944387201</v>
      </c>
      <c r="HY84" s="239">
        <v>15115.252988165699</v>
      </c>
      <c r="HZ84" s="239">
        <v>8172.2956215440099</v>
      </c>
      <c r="IA84" s="239">
        <v>8338.1897577981799</v>
      </c>
      <c r="IB84" s="239">
        <v>8885.5912031053704</v>
      </c>
      <c r="IC84" s="239">
        <v>11005.331961280101</v>
      </c>
      <c r="ID84" s="239">
        <v>22787.4106582278</v>
      </c>
      <c r="IE84" s="239">
        <v>11832.0710026981</v>
      </c>
      <c r="IF84" s="239">
        <v>10047.645799719599</v>
      </c>
      <c r="IG84" s="239">
        <v>7936.0786493385904</v>
      </c>
      <c r="IH84" s="238">
        <v>125.972601350631</v>
      </c>
      <c r="II84" s="238">
        <v>127.38673550174499</v>
      </c>
      <c r="IJ84" s="238">
        <v>125.00041728327599</v>
      </c>
      <c r="IK84" s="238">
        <v>118.75189429682</v>
      </c>
      <c r="IL84" s="238">
        <v>98.422537430745294</v>
      </c>
      <c r="IM84" s="238">
        <v>101.730407290164</v>
      </c>
      <c r="IN84" s="238">
        <v>100.787469870137</v>
      </c>
      <c r="IO84" s="238">
        <v>105.7196771752</v>
      </c>
      <c r="IP84" s="219"/>
    </row>
    <row r="85" spans="1:250" ht="15.75" customHeight="1">
      <c r="A85" s="237">
        <v>42125</v>
      </c>
      <c r="B85" s="240">
        <v>984.23</v>
      </c>
      <c r="C85" s="240">
        <v>970.91</v>
      </c>
      <c r="D85" s="240">
        <v>1024.44</v>
      </c>
      <c r="E85" s="240">
        <v>1915.09</v>
      </c>
      <c r="F85" s="240">
        <v>5088</v>
      </c>
      <c r="G85" s="240">
        <v>1880</v>
      </c>
      <c r="H85" s="238">
        <v>245.94128000000001</v>
      </c>
      <c r="I85" s="238" t="s">
        <v>474</v>
      </c>
      <c r="J85" s="239">
        <v>42916</v>
      </c>
      <c r="K85" s="239">
        <v>2440</v>
      </c>
      <c r="L85" s="239">
        <v>7969</v>
      </c>
      <c r="M85" s="239">
        <v>221906</v>
      </c>
      <c r="N85" s="239">
        <v>5434</v>
      </c>
      <c r="O85" s="239">
        <v>19837</v>
      </c>
      <c r="P85" s="239">
        <v>160124</v>
      </c>
      <c r="Q85" s="239">
        <v>1902</v>
      </c>
      <c r="R85" s="239">
        <v>11046</v>
      </c>
      <c r="S85" s="239">
        <v>13938</v>
      </c>
      <c r="T85" s="240">
        <v>116657</v>
      </c>
      <c r="U85" s="240">
        <v>476006</v>
      </c>
      <c r="V85" s="238">
        <v>1890</v>
      </c>
      <c r="W85" s="238">
        <v>56470</v>
      </c>
      <c r="X85" s="238">
        <v>468</v>
      </c>
      <c r="Y85" s="238">
        <v>58828</v>
      </c>
      <c r="Z85" s="238">
        <v>329843</v>
      </c>
      <c r="AA85" s="238">
        <v>5187441</v>
      </c>
      <c r="AB85" s="238">
        <v>37456</v>
      </c>
      <c r="AC85" s="238">
        <v>5554740</v>
      </c>
      <c r="AD85" s="238"/>
      <c r="AE85" s="238"/>
      <c r="AF85" s="238"/>
      <c r="AG85" s="238"/>
      <c r="AH85" s="238"/>
      <c r="AI85" s="238"/>
      <c r="AJ85" s="238"/>
      <c r="AK85" s="238"/>
      <c r="AL85" s="238"/>
      <c r="AM85" s="238"/>
      <c r="AN85" s="238"/>
      <c r="AO85" s="238"/>
      <c r="AP85" s="238"/>
      <c r="AQ85" s="238"/>
      <c r="AR85" s="238">
        <v>4347023</v>
      </c>
      <c r="AS85" s="238">
        <v>1207717</v>
      </c>
      <c r="AT85" s="238">
        <v>5554740</v>
      </c>
      <c r="AU85" s="238">
        <v>9138</v>
      </c>
      <c r="AV85" s="238">
        <v>23857</v>
      </c>
      <c r="AW85" s="238">
        <v>6741.9500122070303</v>
      </c>
      <c r="AX85" s="238">
        <v>8951</v>
      </c>
      <c r="AY85" s="238">
        <v>32656</v>
      </c>
      <c r="AZ85" s="238">
        <v>1271</v>
      </c>
      <c r="BA85" s="238">
        <v>82614.950012207002</v>
      </c>
      <c r="BB85" s="238">
        <v>2561530</v>
      </c>
      <c r="BC85" s="238">
        <v>5216844</v>
      </c>
      <c r="BD85" s="238">
        <v>1687987</v>
      </c>
      <c r="BE85" s="238">
        <v>1868880</v>
      </c>
      <c r="BF85" s="238">
        <v>5786895</v>
      </c>
      <c r="BG85" s="238">
        <v>436193</v>
      </c>
      <c r="BH85" s="238">
        <v>17558329</v>
      </c>
      <c r="BI85" s="238"/>
      <c r="BJ85" s="238"/>
      <c r="BK85" s="238"/>
      <c r="BL85" s="238"/>
      <c r="BM85" s="238"/>
      <c r="BN85" s="238"/>
      <c r="BO85" s="238"/>
      <c r="BP85" s="238"/>
      <c r="BQ85" s="238"/>
      <c r="BR85" s="238"/>
      <c r="BS85" s="238"/>
      <c r="BT85" s="238"/>
      <c r="BU85" s="238"/>
      <c r="BV85" s="238"/>
      <c r="BW85" s="238">
        <v>15737275</v>
      </c>
      <c r="BX85" s="238">
        <v>1821054</v>
      </c>
      <c r="BY85" s="244">
        <v>17558329</v>
      </c>
      <c r="BZ85" s="238">
        <v>7235.3647862850203</v>
      </c>
      <c r="CA85" s="243">
        <v>834</v>
      </c>
      <c r="CB85" s="238">
        <v>362</v>
      </c>
      <c r="CC85" s="238">
        <v>189</v>
      </c>
      <c r="CD85" s="238">
        <v>111809</v>
      </c>
      <c r="CE85" s="238">
        <v>996155</v>
      </c>
      <c r="CF85" s="238"/>
      <c r="CG85" s="238"/>
      <c r="CH85" s="238">
        <v>175.33719400000001</v>
      </c>
      <c r="CI85" s="238">
        <v>3526.1842069999998</v>
      </c>
      <c r="CJ85" s="242">
        <v>372.90640831129298</v>
      </c>
      <c r="CK85" s="243"/>
      <c r="CL85" s="238"/>
      <c r="CM85" s="238"/>
      <c r="CN85" s="238"/>
      <c r="CO85" s="238"/>
      <c r="CP85" s="238"/>
      <c r="CQ85" s="238"/>
      <c r="CR85" s="240">
        <v>4688</v>
      </c>
      <c r="CS85" s="240">
        <v>48992</v>
      </c>
      <c r="CT85" s="240">
        <v>15601</v>
      </c>
      <c r="CU85" s="240">
        <v>135325</v>
      </c>
      <c r="CV85" s="240">
        <v>2917</v>
      </c>
      <c r="CW85" s="240">
        <v>35432</v>
      </c>
      <c r="CX85" s="240">
        <v>3864</v>
      </c>
      <c r="CY85" s="240">
        <v>22784</v>
      </c>
      <c r="CZ85" s="240">
        <v>119820.367</v>
      </c>
      <c r="DA85" s="240">
        <v>1131769.9605</v>
      </c>
      <c r="DB85" s="240">
        <v>55360.8969</v>
      </c>
      <c r="DC85" s="240">
        <v>668520.88619999995</v>
      </c>
      <c r="DD85" s="238">
        <v>1734148</v>
      </c>
      <c r="DE85" s="240">
        <v>285206</v>
      </c>
      <c r="DF85" s="240">
        <v>0.2</v>
      </c>
      <c r="DG85" s="240">
        <v>20.32</v>
      </c>
      <c r="DH85" s="240">
        <v>20.25</v>
      </c>
      <c r="DI85" s="238">
        <v>167717.476</v>
      </c>
      <c r="DJ85" s="238">
        <v>55288.661</v>
      </c>
      <c r="DK85" s="238">
        <v>157286.18799999999</v>
      </c>
      <c r="DL85" s="238">
        <v>206387.459</v>
      </c>
      <c r="DM85" s="238">
        <v>11780.407999999999</v>
      </c>
      <c r="DN85" s="238">
        <v>18334.175999999999</v>
      </c>
      <c r="DO85" s="238">
        <v>56.305999999999997</v>
      </c>
      <c r="DP85" s="238">
        <v>457.81599999999997</v>
      </c>
      <c r="DQ85" s="238">
        <v>617308.49</v>
      </c>
      <c r="DR85" s="239">
        <v>55999</v>
      </c>
      <c r="DS85" s="239">
        <v>7430</v>
      </c>
      <c r="DT85" s="239">
        <v>44850</v>
      </c>
      <c r="DU85" s="239">
        <v>80989</v>
      </c>
      <c r="DV85" s="239">
        <v>1071</v>
      </c>
      <c r="DW85" s="239">
        <v>7675</v>
      </c>
      <c r="DX85" s="239">
        <v>35858</v>
      </c>
      <c r="DY85" s="238">
        <v>0</v>
      </c>
      <c r="DZ85" s="239">
        <v>233872</v>
      </c>
      <c r="EA85" s="239">
        <v>2854731</v>
      </c>
      <c r="EB85" s="238">
        <v>7371</v>
      </c>
      <c r="EC85" s="238">
        <v>10080</v>
      </c>
      <c r="ED85" s="238">
        <v>626</v>
      </c>
      <c r="EE85" s="238">
        <v>2012</v>
      </c>
      <c r="EF85" s="238">
        <v>1683</v>
      </c>
      <c r="EG85" s="238">
        <v>3132</v>
      </c>
      <c r="EH85" s="238">
        <v>1862</v>
      </c>
      <c r="EI85" s="238">
        <v>35024</v>
      </c>
      <c r="EJ85" s="238">
        <v>3901</v>
      </c>
      <c r="EK85" s="238">
        <v>271</v>
      </c>
      <c r="EL85" s="238">
        <v>285</v>
      </c>
      <c r="EM85" s="238">
        <v>66616</v>
      </c>
      <c r="EN85" s="239">
        <v>131162</v>
      </c>
      <c r="EO85" s="239">
        <v>42098</v>
      </c>
      <c r="EP85" s="239">
        <v>8602</v>
      </c>
      <c r="EQ85" s="239">
        <v>1970</v>
      </c>
      <c r="ER85" s="239">
        <v>5862</v>
      </c>
      <c r="ES85" s="239">
        <v>446</v>
      </c>
      <c r="ET85" s="239">
        <v>1166</v>
      </c>
      <c r="EU85" s="239">
        <v>12975</v>
      </c>
      <c r="EV85" s="239">
        <v>261363</v>
      </c>
      <c r="EW85" s="239">
        <v>81186</v>
      </c>
      <c r="EX85" s="239">
        <v>12285</v>
      </c>
      <c r="EY85" s="239">
        <v>5710</v>
      </c>
      <c r="EZ85" s="239">
        <v>15212</v>
      </c>
      <c r="FA85" s="239">
        <v>1043</v>
      </c>
      <c r="FB85" s="239">
        <v>2439</v>
      </c>
      <c r="FC85" s="239">
        <v>35646</v>
      </c>
      <c r="FD85" s="238"/>
      <c r="FE85" s="238">
        <v>1.9</v>
      </c>
      <c r="FF85" s="238">
        <v>1.4</v>
      </c>
      <c r="FG85" s="238">
        <v>2.9</v>
      </c>
      <c r="FH85" s="238">
        <v>2.6</v>
      </c>
      <c r="FI85" s="238">
        <v>2.2999999999999998</v>
      </c>
      <c r="FJ85" s="238">
        <v>2.1</v>
      </c>
      <c r="FK85" s="238">
        <v>2.7</v>
      </c>
      <c r="FL85" s="238">
        <v>23.9</v>
      </c>
      <c r="FM85" s="238">
        <v>44.3</v>
      </c>
      <c r="FN85" s="238">
        <v>35.9</v>
      </c>
      <c r="FO85" s="238">
        <v>4.9000000000000004</v>
      </c>
      <c r="FP85" s="238">
        <v>17.600000000000001</v>
      </c>
      <c r="FQ85" s="238">
        <v>4.5999999999999996</v>
      </c>
      <c r="FR85" s="238">
        <v>5.6</v>
      </c>
      <c r="FS85" s="238">
        <v>15.3</v>
      </c>
      <c r="FT85" s="238"/>
      <c r="FU85" s="238"/>
      <c r="FV85" s="238"/>
      <c r="FW85" s="238"/>
      <c r="FX85" s="238"/>
      <c r="FY85" s="238"/>
      <c r="FZ85" s="238"/>
      <c r="GA85" s="238">
        <v>584204.81671000004</v>
      </c>
      <c r="GB85" s="244">
        <v>21771.61664</v>
      </c>
      <c r="GC85" s="242">
        <v>121.33970414818</v>
      </c>
      <c r="GD85" s="245">
        <v>8193.1669051963909</v>
      </c>
      <c r="GE85" s="239">
        <v>8019.6978124999996</v>
      </c>
      <c r="GF85" s="239">
        <v>5141.0259999999998</v>
      </c>
      <c r="GG85" s="239">
        <v>25893.183571428501</v>
      </c>
      <c r="GH85" s="239" t="s">
        <v>473</v>
      </c>
      <c r="GI85" s="239">
        <v>10847.8591142021</v>
      </c>
      <c r="GJ85" s="239">
        <v>15155.933884297399</v>
      </c>
      <c r="GK85" s="239">
        <v>27773.254423076902</v>
      </c>
      <c r="GL85" s="239">
        <v>9190.5570535041297</v>
      </c>
      <c r="GM85" s="239">
        <v>10438.436622015101</v>
      </c>
      <c r="GN85" s="239">
        <v>9617.6407339927191</v>
      </c>
      <c r="GO85" s="239">
        <v>7786.2924492754</v>
      </c>
      <c r="GP85" s="239">
        <v>12207.0033239238</v>
      </c>
      <c r="GQ85" s="239">
        <v>13771.2719191919</v>
      </c>
      <c r="GR85" s="239">
        <v>16003.327587006999</v>
      </c>
      <c r="GS85" s="239">
        <v>23312.386990018</v>
      </c>
      <c r="GT85" s="239">
        <v>12971.685265530101</v>
      </c>
      <c r="GU85" s="239">
        <v>14513.2905970149</v>
      </c>
      <c r="GV85" s="239">
        <v>11053.431939721801</v>
      </c>
      <c r="GW85" s="239">
        <v>11283.970783200901</v>
      </c>
      <c r="GX85" s="239">
        <v>14148.041942862699</v>
      </c>
      <c r="GY85" s="239">
        <v>14941.213631840799</v>
      </c>
      <c r="GZ85" s="239">
        <v>12456.844279786599</v>
      </c>
      <c r="HA85" s="239">
        <v>11423.7838271605</v>
      </c>
      <c r="HB85" s="239">
        <v>15936.8269681742</v>
      </c>
      <c r="HC85" s="239">
        <v>20155.363065854799</v>
      </c>
      <c r="HD85" s="239">
        <v>21565.624343065701</v>
      </c>
      <c r="HE85" s="239">
        <v>10135.0661512605</v>
      </c>
      <c r="HF85" s="239">
        <v>11941.6684615385</v>
      </c>
      <c r="HG85" s="239">
        <v>27013.996412498102</v>
      </c>
      <c r="HH85" s="239">
        <v>19187.278457446799</v>
      </c>
      <c r="HI85" s="239">
        <v>7702.9172877881301</v>
      </c>
      <c r="HJ85" s="239">
        <v>12981.2873310655</v>
      </c>
      <c r="HK85" s="239">
        <v>12508.496485399</v>
      </c>
      <c r="HL85" s="239">
        <v>11111.131377060699</v>
      </c>
      <c r="HM85" s="239">
        <v>6228.3533790821702</v>
      </c>
      <c r="HN85" s="239">
        <v>13581.281314530101</v>
      </c>
      <c r="HO85" s="239">
        <v>16255.152857142901</v>
      </c>
      <c r="HP85" s="239">
        <v>33736.436925566297</v>
      </c>
      <c r="HQ85" s="239">
        <v>13283.263548647599</v>
      </c>
      <c r="HR85" s="239">
        <v>17905.027651480999</v>
      </c>
      <c r="HS85" s="239">
        <v>20650.8219569219</v>
      </c>
      <c r="HT85" s="239">
        <v>15873.1574277978</v>
      </c>
      <c r="HU85" s="239">
        <v>12098.193739316301</v>
      </c>
      <c r="HV85" s="239">
        <v>9745.7859322908007</v>
      </c>
      <c r="HW85" s="239">
        <v>11191.8575</v>
      </c>
      <c r="HX85" s="239">
        <v>14978.259325216601</v>
      </c>
      <c r="HY85" s="239">
        <v>15297.6675</v>
      </c>
      <c r="HZ85" s="239">
        <v>8894.9495951608806</v>
      </c>
      <c r="IA85" s="239">
        <v>8669.1419534883898</v>
      </c>
      <c r="IB85" s="239">
        <v>8911.7451419002191</v>
      </c>
      <c r="IC85" s="239">
        <v>11063.6401620993</v>
      </c>
      <c r="ID85" s="239">
        <v>21808.843223684202</v>
      </c>
      <c r="IE85" s="239">
        <v>12201.668002075699</v>
      </c>
      <c r="IF85" s="239">
        <v>10559.600986323399</v>
      </c>
      <c r="IG85" s="239">
        <v>10558.4481446051</v>
      </c>
      <c r="IH85" s="238">
        <v>126.92569751675499</v>
      </c>
      <c r="II85" s="238">
        <v>127.237088537305</v>
      </c>
      <c r="IJ85" s="238">
        <v>129.108284561109</v>
      </c>
      <c r="IK85" s="238">
        <v>123.307913964653</v>
      </c>
      <c r="IL85" s="238">
        <v>101.99986311377199</v>
      </c>
      <c r="IM85" s="238">
        <v>101.579879359459</v>
      </c>
      <c r="IN85" s="238">
        <v>101.51577787924499</v>
      </c>
      <c r="IO85" s="238">
        <v>104.01959050799999</v>
      </c>
      <c r="IP85" s="219"/>
    </row>
    <row r="86" spans="1:250" ht="15.75" customHeight="1">
      <c r="A86" s="237">
        <v>42156</v>
      </c>
      <c r="B86" s="240">
        <v>920.33</v>
      </c>
      <c r="C86" s="240">
        <v>973.71</v>
      </c>
      <c r="D86" s="240">
        <v>1025</v>
      </c>
      <c r="E86" s="240">
        <v>1922.64</v>
      </c>
      <c r="F86" s="240">
        <v>4544</v>
      </c>
      <c r="G86" s="240">
        <v>1850</v>
      </c>
      <c r="H86" s="238">
        <v>258.30098199999998</v>
      </c>
      <c r="I86" s="238" t="s">
        <v>474</v>
      </c>
      <c r="J86" s="239">
        <v>43551</v>
      </c>
      <c r="K86" s="239">
        <v>11596</v>
      </c>
      <c r="L86" s="239">
        <v>8384</v>
      </c>
      <c r="M86" s="239">
        <v>233370</v>
      </c>
      <c r="N86" s="239">
        <v>28686</v>
      </c>
      <c r="O86" s="239">
        <v>21460</v>
      </c>
      <c r="P86" s="239">
        <v>169644</v>
      </c>
      <c r="Q86" s="239">
        <v>10040</v>
      </c>
      <c r="R86" s="239">
        <v>11927</v>
      </c>
      <c r="S86" s="239">
        <v>13835</v>
      </c>
      <c r="T86" s="240">
        <v>119028</v>
      </c>
      <c r="U86" s="240">
        <v>479657</v>
      </c>
      <c r="V86" s="238">
        <v>2496</v>
      </c>
      <c r="W86" s="238">
        <v>63225</v>
      </c>
      <c r="X86" s="238">
        <v>352</v>
      </c>
      <c r="Y86" s="238">
        <v>66073</v>
      </c>
      <c r="Z86" s="238">
        <v>426702</v>
      </c>
      <c r="AA86" s="238">
        <v>5804939</v>
      </c>
      <c r="AB86" s="238">
        <v>14598</v>
      </c>
      <c r="AC86" s="238">
        <v>6246239</v>
      </c>
      <c r="AD86" s="238"/>
      <c r="AE86" s="238"/>
      <c r="AF86" s="238"/>
      <c r="AG86" s="238"/>
      <c r="AH86" s="238"/>
      <c r="AI86" s="238"/>
      <c r="AJ86" s="238"/>
      <c r="AK86" s="238"/>
      <c r="AL86" s="238"/>
      <c r="AM86" s="238"/>
      <c r="AN86" s="238"/>
      <c r="AO86" s="238"/>
      <c r="AP86" s="238"/>
      <c r="AQ86" s="238"/>
      <c r="AR86" s="238">
        <v>4642396</v>
      </c>
      <c r="AS86" s="238">
        <v>1603843</v>
      </c>
      <c r="AT86" s="238">
        <v>6246239</v>
      </c>
      <c r="AU86" s="238">
        <v>10115</v>
      </c>
      <c r="AV86" s="238">
        <v>26218</v>
      </c>
      <c r="AW86" s="238">
        <v>7591.25</v>
      </c>
      <c r="AX86" s="238">
        <v>9681</v>
      </c>
      <c r="AY86" s="238">
        <v>36456</v>
      </c>
      <c r="AZ86" s="238">
        <v>1426</v>
      </c>
      <c r="BA86" s="238">
        <v>91487.25</v>
      </c>
      <c r="BB86" s="238">
        <v>2852291</v>
      </c>
      <c r="BC86" s="238">
        <v>5713711</v>
      </c>
      <c r="BD86" s="238">
        <v>1910413</v>
      </c>
      <c r="BE86" s="238">
        <v>2026973</v>
      </c>
      <c r="BF86" s="238">
        <v>6437458</v>
      </c>
      <c r="BG86" s="238">
        <v>499690</v>
      </c>
      <c r="BH86" s="238">
        <v>19440536</v>
      </c>
      <c r="BI86" s="238"/>
      <c r="BJ86" s="238"/>
      <c r="BK86" s="238"/>
      <c r="BL86" s="238"/>
      <c r="BM86" s="238"/>
      <c r="BN86" s="238"/>
      <c r="BO86" s="238"/>
      <c r="BP86" s="238"/>
      <c r="BQ86" s="238"/>
      <c r="BR86" s="238"/>
      <c r="BS86" s="238"/>
      <c r="BT86" s="238"/>
      <c r="BU86" s="238"/>
      <c r="BV86" s="238"/>
      <c r="BW86" s="238">
        <v>17312408</v>
      </c>
      <c r="BX86" s="238">
        <v>2128128</v>
      </c>
      <c r="BY86" s="244">
        <v>19440536</v>
      </c>
      <c r="BZ86" s="238">
        <v>7284.79</v>
      </c>
      <c r="CA86" s="243">
        <v>870</v>
      </c>
      <c r="CB86" s="238">
        <v>386</v>
      </c>
      <c r="CC86" s="238">
        <v>205</v>
      </c>
      <c r="CD86" s="238">
        <v>117263</v>
      </c>
      <c r="CE86" s="238">
        <v>1055480</v>
      </c>
      <c r="CF86" s="238"/>
      <c r="CG86" s="238"/>
      <c r="CH86" s="238">
        <v>218.670334</v>
      </c>
      <c r="CI86" s="238">
        <v>4103.754003</v>
      </c>
      <c r="CJ86" s="242">
        <v>410.24893407580402</v>
      </c>
      <c r="CK86" s="243"/>
      <c r="CL86" s="238"/>
      <c r="CM86" s="238"/>
      <c r="CN86" s="238"/>
      <c r="CO86" s="238"/>
      <c r="CP86" s="238"/>
      <c r="CQ86" s="238"/>
      <c r="CR86" s="240">
        <v>5626</v>
      </c>
      <c r="CS86" s="240">
        <v>58931</v>
      </c>
      <c r="CT86" s="240">
        <v>17478</v>
      </c>
      <c r="CU86" s="240">
        <v>152151</v>
      </c>
      <c r="CV86" s="240">
        <v>2931</v>
      </c>
      <c r="CW86" s="240">
        <v>37410</v>
      </c>
      <c r="CX86" s="240">
        <v>4205</v>
      </c>
      <c r="CY86" s="240">
        <v>24513</v>
      </c>
      <c r="CZ86" s="240">
        <v>117700.8495</v>
      </c>
      <c r="DA86" s="240">
        <v>1163076.9986</v>
      </c>
      <c r="DB86" s="240">
        <v>54907.546199999997</v>
      </c>
      <c r="DC86" s="240">
        <v>671995.52240000002</v>
      </c>
      <c r="DD86" s="238">
        <v>1666409</v>
      </c>
      <c r="DE86" s="240">
        <v>413952</v>
      </c>
      <c r="DF86" s="240">
        <v>0.21</v>
      </c>
      <c r="DG86" s="240">
        <v>20.47</v>
      </c>
      <c r="DH86" s="240">
        <v>20.37</v>
      </c>
      <c r="DI86" s="238">
        <v>173429.59700000001</v>
      </c>
      <c r="DJ86" s="238">
        <v>55988.383000000002</v>
      </c>
      <c r="DK86" s="238">
        <v>161430.829</v>
      </c>
      <c r="DL86" s="238">
        <v>219802.33300000001</v>
      </c>
      <c r="DM86" s="238">
        <v>13010.023999999999</v>
      </c>
      <c r="DN86" s="238">
        <v>21863.859</v>
      </c>
      <c r="DO86" s="238">
        <v>65.835999999999999</v>
      </c>
      <c r="DP86" s="238">
        <v>188.97200000000001</v>
      </c>
      <c r="DQ86" s="238">
        <v>645779.83299999998</v>
      </c>
      <c r="DR86" s="239">
        <v>105009</v>
      </c>
      <c r="DS86" s="239">
        <v>11453</v>
      </c>
      <c r="DT86" s="239">
        <v>39413</v>
      </c>
      <c r="DU86" s="239">
        <v>32973</v>
      </c>
      <c r="DV86" s="239">
        <v>1799</v>
      </c>
      <c r="DW86" s="239">
        <v>11685</v>
      </c>
      <c r="DX86" s="239">
        <v>35781</v>
      </c>
      <c r="DY86" s="238">
        <v>0</v>
      </c>
      <c r="DZ86" s="239">
        <v>238113</v>
      </c>
      <c r="EA86" s="239">
        <v>3089868</v>
      </c>
      <c r="EB86" s="238">
        <v>5367</v>
      </c>
      <c r="EC86" s="238">
        <v>8588</v>
      </c>
      <c r="ED86" s="238">
        <v>780</v>
      </c>
      <c r="EE86" s="238">
        <v>1983</v>
      </c>
      <c r="EF86" s="238">
        <v>974</v>
      </c>
      <c r="EG86" s="238">
        <v>1800</v>
      </c>
      <c r="EH86" s="238">
        <v>1097</v>
      </c>
      <c r="EI86" s="238">
        <v>34766</v>
      </c>
      <c r="EJ86" s="238">
        <v>3959</v>
      </c>
      <c r="EK86" s="238">
        <v>264</v>
      </c>
      <c r="EL86" s="238">
        <v>309</v>
      </c>
      <c r="EM86" s="238">
        <v>68677</v>
      </c>
      <c r="EN86" s="239">
        <v>114109</v>
      </c>
      <c r="EO86" s="239">
        <v>35763</v>
      </c>
      <c r="EP86" s="239">
        <v>8211</v>
      </c>
      <c r="EQ86" s="239">
        <v>1082</v>
      </c>
      <c r="ER86" s="239">
        <v>5435</v>
      </c>
      <c r="ES86" s="239">
        <v>189</v>
      </c>
      <c r="ET86" s="239">
        <v>762</v>
      </c>
      <c r="EU86" s="239">
        <v>11637</v>
      </c>
      <c r="EV86" s="239">
        <v>213159</v>
      </c>
      <c r="EW86" s="239">
        <v>71310</v>
      </c>
      <c r="EX86" s="239">
        <v>11986</v>
      </c>
      <c r="EY86" s="239">
        <v>2614</v>
      </c>
      <c r="EZ86" s="239">
        <v>11589</v>
      </c>
      <c r="FA86" s="239">
        <v>385</v>
      </c>
      <c r="FB86" s="239">
        <v>1578</v>
      </c>
      <c r="FC86" s="239">
        <v>27918</v>
      </c>
      <c r="FD86" s="238"/>
      <c r="FE86" s="238">
        <v>2</v>
      </c>
      <c r="FF86" s="238">
        <v>1.5</v>
      </c>
      <c r="FG86" s="238">
        <v>2.4</v>
      </c>
      <c r="FH86" s="238">
        <v>2.1</v>
      </c>
      <c r="FI86" s="238">
        <v>2</v>
      </c>
      <c r="FJ86" s="238">
        <v>2.2000000000000002</v>
      </c>
      <c r="FK86" s="238">
        <v>2.4</v>
      </c>
      <c r="FL86" s="238">
        <v>21</v>
      </c>
      <c r="FM86" s="238">
        <v>40.9</v>
      </c>
      <c r="FN86" s="238">
        <v>36.6</v>
      </c>
      <c r="FO86" s="238">
        <v>2.5</v>
      </c>
      <c r="FP86" s="238">
        <v>15.4</v>
      </c>
      <c r="FQ86" s="238">
        <v>2.2000000000000002</v>
      </c>
      <c r="FR86" s="238">
        <v>3.6</v>
      </c>
      <c r="FS86" s="238">
        <v>12.5</v>
      </c>
      <c r="FT86" s="238"/>
      <c r="FU86" s="238"/>
      <c r="FV86" s="238"/>
      <c r="FW86" s="238"/>
      <c r="FX86" s="238"/>
      <c r="FY86" s="238"/>
      <c r="FZ86" s="238"/>
      <c r="GA86" s="238">
        <v>586781.80573999998</v>
      </c>
      <c r="GB86" s="244">
        <v>21867.655019999998</v>
      </c>
      <c r="GC86" s="242">
        <v>122.900797156979</v>
      </c>
      <c r="GD86" s="245">
        <v>11891.298203321099</v>
      </c>
      <c r="GE86" s="239">
        <v>12546.657849462399</v>
      </c>
      <c r="GF86" s="239">
        <v>7897.5879999999997</v>
      </c>
      <c r="GG86" s="239">
        <v>39494.7254237288</v>
      </c>
      <c r="GH86" s="239" t="s">
        <v>473</v>
      </c>
      <c r="GI86" s="239">
        <v>15573.007278712499</v>
      </c>
      <c r="GJ86" s="239">
        <v>24482.638855830701</v>
      </c>
      <c r="GK86" s="239">
        <v>39922.379423076898</v>
      </c>
      <c r="GL86" s="239">
        <v>13791.781125092501</v>
      </c>
      <c r="GM86" s="239">
        <v>14184.290361031501</v>
      </c>
      <c r="GN86" s="239">
        <v>15358.2081163859</v>
      </c>
      <c r="GO86" s="239">
        <v>11979.921502552899</v>
      </c>
      <c r="GP86" s="239">
        <v>20074.1521333333</v>
      </c>
      <c r="GQ86" s="239">
        <v>20473.349871292699</v>
      </c>
      <c r="GR86" s="239">
        <v>27887.587481662598</v>
      </c>
      <c r="GS86" s="239">
        <v>35883.798205259103</v>
      </c>
      <c r="GT86" s="239">
        <v>19735.722246233101</v>
      </c>
      <c r="GU86" s="239">
        <v>21520.4782079832</v>
      </c>
      <c r="GV86" s="239">
        <v>16701.215112316098</v>
      </c>
      <c r="GW86" s="239">
        <v>16452.100826164002</v>
      </c>
      <c r="GX86" s="239">
        <v>21403.150722275801</v>
      </c>
      <c r="GY86" s="239">
        <v>20616.835541195502</v>
      </c>
      <c r="GZ86" s="239">
        <v>20560.3669106179</v>
      </c>
      <c r="HA86" s="239">
        <v>16931.650759493699</v>
      </c>
      <c r="HB86" s="239">
        <v>24254.319698239698</v>
      </c>
      <c r="HC86" s="239">
        <v>30921.902466151601</v>
      </c>
      <c r="HD86" s="239">
        <v>33180.125297450402</v>
      </c>
      <c r="HE86" s="239">
        <v>15568.130346153799</v>
      </c>
      <c r="HF86" s="239">
        <v>16836.231635220101</v>
      </c>
      <c r="HG86" s="239">
        <v>36541.266768036199</v>
      </c>
      <c r="HH86" s="239">
        <v>28241.43929391</v>
      </c>
      <c r="HI86" s="239">
        <v>11578.452479187999</v>
      </c>
      <c r="HJ86" s="239">
        <v>18177.233583104698</v>
      </c>
      <c r="HK86" s="239">
        <v>17985.547361397399</v>
      </c>
      <c r="HL86" s="239">
        <v>16185.1531994915</v>
      </c>
      <c r="HM86" s="239">
        <v>9240.7617438364196</v>
      </c>
      <c r="HN86" s="239">
        <v>19314.6603809179</v>
      </c>
      <c r="HO86" s="239">
        <v>21962.0292307692</v>
      </c>
      <c r="HP86" s="239">
        <v>43834.773003194903</v>
      </c>
      <c r="HQ86" s="239">
        <v>18756.7150651433</v>
      </c>
      <c r="HR86" s="239">
        <v>27818.719574307899</v>
      </c>
      <c r="HS86" s="239">
        <v>51820.0695626714</v>
      </c>
      <c r="HT86" s="239">
        <v>24039.272852128099</v>
      </c>
      <c r="HU86" s="239">
        <v>16102.0515879828</v>
      </c>
      <c r="HV86" s="239">
        <v>14280.5893873239</v>
      </c>
      <c r="HW86" s="239">
        <v>15698.0993442623</v>
      </c>
      <c r="HX86" s="239">
        <v>21743.218259793801</v>
      </c>
      <c r="HY86" s="239">
        <v>23153.101729106598</v>
      </c>
      <c r="HZ86" s="239">
        <v>13193.7408900263</v>
      </c>
      <c r="IA86" s="239">
        <v>12131.435314307701</v>
      </c>
      <c r="IB86" s="239">
        <v>12655.563072151201</v>
      </c>
      <c r="IC86" s="239">
        <v>16524.087036338398</v>
      </c>
      <c r="ID86" s="239">
        <v>29754.284792299899</v>
      </c>
      <c r="IE86" s="239">
        <v>18228.6136803357</v>
      </c>
      <c r="IF86" s="239">
        <v>15862.698408075499</v>
      </c>
      <c r="IG86" s="239">
        <v>15151.7233741375</v>
      </c>
      <c r="IH86" s="238">
        <v>131.50500516142</v>
      </c>
      <c r="II86" s="238">
        <v>131.16505007904701</v>
      </c>
      <c r="IJ86" s="238">
        <v>129.61496554323099</v>
      </c>
      <c r="IK86" s="238">
        <v>127.034683263929</v>
      </c>
      <c r="IL86" s="238">
        <v>105.524706997216</v>
      </c>
      <c r="IM86" s="238">
        <v>101.511144992724</v>
      </c>
      <c r="IN86" s="238">
        <v>109.858799644405</v>
      </c>
      <c r="IO86" s="238">
        <v>105.4838</v>
      </c>
      <c r="IP86" s="219"/>
    </row>
    <row r="87" spans="1:250" ht="15.75" customHeight="1">
      <c r="A87" s="237">
        <v>42186</v>
      </c>
      <c r="B87" s="240">
        <v>892</v>
      </c>
      <c r="C87" s="240">
        <v>980</v>
      </c>
      <c r="D87" s="240">
        <v>972.92</v>
      </c>
      <c r="E87" s="240">
        <v>2083.65</v>
      </c>
      <c r="F87" s="240">
        <v>4468</v>
      </c>
      <c r="G87" s="240">
        <v>1850</v>
      </c>
      <c r="H87" s="238">
        <v>279.09104400000001</v>
      </c>
      <c r="I87" s="238" t="s">
        <v>474</v>
      </c>
      <c r="J87" s="239">
        <v>48380</v>
      </c>
      <c r="K87" s="239">
        <v>14065</v>
      </c>
      <c r="L87" s="239">
        <v>9174</v>
      </c>
      <c r="M87" s="239">
        <v>261330</v>
      </c>
      <c r="N87" s="239">
        <v>35217</v>
      </c>
      <c r="O87" s="239">
        <v>21360</v>
      </c>
      <c r="P87" s="239">
        <v>190869</v>
      </c>
      <c r="Q87" s="239">
        <v>12922</v>
      </c>
      <c r="R87" s="239">
        <v>11974</v>
      </c>
      <c r="S87" s="239">
        <v>13337</v>
      </c>
      <c r="T87" s="240">
        <v>113808</v>
      </c>
      <c r="U87" s="240">
        <v>510319</v>
      </c>
      <c r="V87" s="238">
        <v>2162</v>
      </c>
      <c r="W87" s="238">
        <v>61569</v>
      </c>
      <c r="X87" s="238">
        <v>291</v>
      </c>
      <c r="Y87" s="238">
        <v>64022</v>
      </c>
      <c r="Z87" s="238">
        <v>366602</v>
      </c>
      <c r="AA87" s="238">
        <v>5596056</v>
      </c>
      <c r="AB87" s="238">
        <v>16550</v>
      </c>
      <c r="AC87" s="238">
        <v>5979208</v>
      </c>
      <c r="AD87" s="238"/>
      <c r="AE87" s="238"/>
      <c r="AF87" s="238"/>
      <c r="AG87" s="238"/>
      <c r="AH87" s="238"/>
      <c r="AI87" s="238"/>
      <c r="AJ87" s="238"/>
      <c r="AK87" s="238"/>
      <c r="AL87" s="238"/>
      <c r="AM87" s="238"/>
      <c r="AN87" s="238"/>
      <c r="AO87" s="238"/>
      <c r="AP87" s="238"/>
      <c r="AQ87" s="238"/>
      <c r="AR87" s="238">
        <v>4663448</v>
      </c>
      <c r="AS87" s="238">
        <v>1315760</v>
      </c>
      <c r="AT87" s="238">
        <v>5979208</v>
      </c>
      <c r="AU87" s="238">
        <v>10611</v>
      </c>
      <c r="AV87" s="238">
        <v>27265</v>
      </c>
      <c r="AW87" s="238">
        <v>8215</v>
      </c>
      <c r="AX87" s="238">
        <v>9175</v>
      </c>
      <c r="AY87" s="238">
        <v>37665</v>
      </c>
      <c r="AZ87" s="238">
        <v>1383</v>
      </c>
      <c r="BA87" s="238">
        <v>94314</v>
      </c>
      <c r="BB87" s="238">
        <v>3007021</v>
      </c>
      <c r="BC87" s="238">
        <v>5943776</v>
      </c>
      <c r="BD87" s="238">
        <v>2066461</v>
      </c>
      <c r="BE87" s="238">
        <v>1917156</v>
      </c>
      <c r="BF87" s="238">
        <v>6651943</v>
      </c>
      <c r="BG87" s="238">
        <v>499079</v>
      </c>
      <c r="BH87" s="238">
        <v>20085436</v>
      </c>
      <c r="BI87" s="238"/>
      <c r="BJ87" s="238"/>
      <c r="BK87" s="238"/>
      <c r="BL87" s="238"/>
      <c r="BM87" s="238"/>
      <c r="BN87" s="238"/>
      <c r="BO87" s="238"/>
      <c r="BP87" s="238"/>
      <c r="BQ87" s="238"/>
      <c r="BR87" s="238"/>
      <c r="BS87" s="238"/>
      <c r="BT87" s="238"/>
      <c r="BU87" s="238"/>
      <c r="BV87" s="238"/>
      <c r="BW87" s="238">
        <v>18112887</v>
      </c>
      <c r="BX87" s="238">
        <v>1972549</v>
      </c>
      <c r="BY87" s="244">
        <v>20085436</v>
      </c>
      <c r="BZ87" s="238">
        <v>7345.13</v>
      </c>
      <c r="CA87" s="243">
        <v>901</v>
      </c>
      <c r="CB87" s="238">
        <v>409</v>
      </c>
      <c r="CC87" s="238">
        <v>213</v>
      </c>
      <c r="CD87" s="238">
        <v>118970</v>
      </c>
      <c r="CE87" s="238">
        <v>1069622</v>
      </c>
      <c r="CF87" s="238"/>
      <c r="CG87" s="238"/>
      <c r="CH87" s="238" t="s">
        <v>474</v>
      </c>
      <c r="CI87" s="238" t="s">
        <v>474</v>
      </c>
      <c r="CJ87" s="242">
        <v>458.37982250355901</v>
      </c>
      <c r="CK87" s="243"/>
      <c r="CL87" s="238"/>
      <c r="CM87" s="238"/>
      <c r="CN87" s="238"/>
      <c r="CO87" s="238"/>
      <c r="CP87" s="238"/>
      <c r="CQ87" s="238"/>
      <c r="CR87" s="240">
        <v>5731</v>
      </c>
      <c r="CS87" s="240">
        <v>61964</v>
      </c>
      <c r="CT87" s="240">
        <v>18952</v>
      </c>
      <c r="CU87" s="240">
        <v>167217</v>
      </c>
      <c r="CV87" s="240">
        <v>3073</v>
      </c>
      <c r="CW87" s="240">
        <v>38578</v>
      </c>
      <c r="CX87" s="240">
        <v>3994</v>
      </c>
      <c r="CY87" s="240">
        <v>24859</v>
      </c>
      <c r="CZ87" s="240">
        <v>114239.1014</v>
      </c>
      <c r="DA87" s="240">
        <v>1226191.1303000001</v>
      </c>
      <c r="DB87" s="240">
        <v>62028.303899999999</v>
      </c>
      <c r="DC87" s="240">
        <v>724550.1899</v>
      </c>
      <c r="DD87" s="238">
        <v>1634276</v>
      </c>
      <c r="DE87" s="240">
        <v>848619</v>
      </c>
      <c r="DF87" s="240">
        <v>0.2</v>
      </c>
      <c r="DG87" s="240">
        <v>20.309999999999999</v>
      </c>
      <c r="DH87" s="240">
        <v>20.69</v>
      </c>
      <c r="DI87" s="238">
        <v>188413.17300000001</v>
      </c>
      <c r="DJ87" s="238">
        <v>54955.002999999997</v>
      </c>
      <c r="DK87" s="238">
        <v>162708.91699999999</v>
      </c>
      <c r="DL87" s="238">
        <v>232973.429</v>
      </c>
      <c r="DM87" s="238">
        <v>13551.764999999999</v>
      </c>
      <c r="DN87" s="238">
        <v>19865.427</v>
      </c>
      <c r="DO87" s="238">
        <v>54.984000000000002</v>
      </c>
      <c r="DP87" s="238">
        <v>525.94100000000003</v>
      </c>
      <c r="DQ87" s="238">
        <v>673048.63899999997</v>
      </c>
      <c r="DR87" s="239">
        <v>125653</v>
      </c>
      <c r="DS87" s="239">
        <v>13091</v>
      </c>
      <c r="DT87" s="239">
        <v>37930</v>
      </c>
      <c r="DU87" s="239">
        <v>21786</v>
      </c>
      <c r="DV87" s="239">
        <v>2620</v>
      </c>
      <c r="DW87" s="239">
        <v>15155</v>
      </c>
      <c r="DX87" s="239">
        <v>37140</v>
      </c>
      <c r="DY87" s="238">
        <v>0</v>
      </c>
      <c r="DZ87" s="239">
        <v>253375</v>
      </c>
      <c r="EA87" s="239">
        <v>3364711</v>
      </c>
      <c r="EB87" s="238">
        <v>4546</v>
      </c>
      <c r="EC87" s="238">
        <v>8960</v>
      </c>
      <c r="ED87" s="238">
        <v>713</v>
      </c>
      <c r="EE87" s="238">
        <v>2068</v>
      </c>
      <c r="EF87" s="238">
        <v>1052</v>
      </c>
      <c r="EG87" s="238">
        <v>792</v>
      </c>
      <c r="EH87" s="238">
        <v>1572</v>
      </c>
      <c r="EI87" s="238">
        <v>35092</v>
      </c>
      <c r="EJ87" s="238">
        <v>3981</v>
      </c>
      <c r="EK87" s="238">
        <v>272</v>
      </c>
      <c r="EL87" s="238">
        <v>310</v>
      </c>
      <c r="EM87" s="238">
        <v>69501</v>
      </c>
      <c r="EN87" s="239">
        <v>190179</v>
      </c>
      <c r="EO87" s="239">
        <v>50334</v>
      </c>
      <c r="EP87" s="239">
        <v>11045</v>
      </c>
      <c r="EQ87" s="239">
        <v>4190</v>
      </c>
      <c r="ER87" s="239">
        <v>11578</v>
      </c>
      <c r="ES87" s="239">
        <v>448</v>
      </c>
      <c r="ET87" s="239">
        <v>2512</v>
      </c>
      <c r="EU87" s="239">
        <v>31439</v>
      </c>
      <c r="EV87" s="239">
        <v>486516</v>
      </c>
      <c r="EW87" s="239">
        <v>100257</v>
      </c>
      <c r="EX87" s="239">
        <v>15978</v>
      </c>
      <c r="EY87" s="239">
        <v>17896</v>
      </c>
      <c r="EZ87" s="239">
        <v>45116</v>
      </c>
      <c r="FA87" s="239">
        <v>1012</v>
      </c>
      <c r="FB87" s="239">
        <v>6407</v>
      </c>
      <c r="FC87" s="239">
        <v>100701</v>
      </c>
      <c r="FD87" s="238"/>
      <c r="FE87" s="238">
        <v>2</v>
      </c>
      <c r="FF87" s="238">
        <v>1.4</v>
      </c>
      <c r="FG87" s="238">
        <v>4.3</v>
      </c>
      <c r="FH87" s="238">
        <v>3.9</v>
      </c>
      <c r="FI87" s="238">
        <v>2.2999999999999998</v>
      </c>
      <c r="FJ87" s="238">
        <v>2.6</v>
      </c>
      <c r="FK87" s="238">
        <v>3.2</v>
      </c>
      <c r="FL87" s="238">
        <v>39.299999999999997</v>
      </c>
      <c r="FM87" s="238">
        <v>54</v>
      </c>
      <c r="FN87" s="238">
        <v>46</v>
      </c>
      <c r="FO87" s="238">
        <v>14.6</v>
      </c>
      <c r="FP87" s="238">
        <v>51.1</v>
      </c>
      <c r="FQ87" s="238">
        <v>4.8</v>
      </c>
      <c r="FR87" s="238">
        <v>10.7</v>
      </c>
      <c r="FS87" s="238">
        <v>30.8</v>
      </c>
      <c r="FT87" s="238"/>
      <c r="FU87" s="238"/>
      <c r="FV87" s="238"/>
      <c r="FW87" s="238"/>
      <c r="FX87" s="238"/>
      <c r="FY87" s="238"/>
      <c r="FZ87" s="238"/>
      <c r="GA87" s="238">
        <v>580789.29371999996</v>
      </c>
      <c r="GB87" s="244">
        <v>21644.330430000002</v>
      </c>
      <c r="GC87" s="242">
        <v>125.163134616525</v>
      </c>
      <c r="GD87" s="245">
        <v>8345.28324057586</v>
      </c>
      <c r="GE87" s="239">
        <v>8576.4030927835101</v>
      </c>
      <c r="GF87" s="239">
        <v>5233.4040000000005</v>
      </c>
      <c r="GG87" s="239">
        <v>27764.239115646302</v>
      </c>
      <c r="GH87" s="239" t="s">
        <v>473</v>
      </c>
      <c r="GI87" s="239">
        <v>10818.709784172701</v>
      </c>
      <c r="GJ87" s="239">
        <v>16885.5338925174</v>
      </c>
      <c r="GK87" s="239">
        <v>29129.346296296299</v>
      </c>
      <c r="GL87" s="239">
        <v>9793.9200370370399</v>
      </c>
      <c r="GM87" s="239">
        <v>10567.757278481</v>
      </c>
      <c r="GN87" s="239">
        <v>10845.887691911401</v>
      </c>
      <c r="GO87" s="239">
        <v>8732.1305531295693</v>
      </c>
      <c r="GP87" s="239">
        <v>13835.201465457099</v>
      </c>
      <c r="GQ87" s="239">
        <v>14491.065222717099</v>
      </c>
      <c r="GR87" s="239">
        <v>21141.361926829301</v>
      </c>
      <c r="GS87" s="239">
        <v>26885.654250322601</v>
      </c>
      <c r="GT87" s="239">
        <v>15018.360904403</v>
      </c>
      <c r="GU87" s="239">
        <v>14985.290969162999</v>
      </c>
      <c r="GV87" s="239">
        <v>12849.214187306499</v>
      </c>
      <c r="GW87" s="239">
        <v>12560.5641193468</v>
      </c>
      <c r="GX87" s="239">
        <v>14947.4040481212</v>
      </c>
      <c r="GY87" s="239">
        <v>15087.456180327899</v>
      </c>
      <c r="GZ87" s="239">
        <v>13985.861168364299</v>
      </c>
      <c r="HA87" s="239">
        <v>11871.429308176101</v>
      </c>
      <c r="HB87" s="239">
        <v>16768.0018493151</v>
      </c>
      <c r="HC87" s="239">
        <v>20316.933545426498</v>
      </c>
      <c r="HD87" s="239">
        <v>22520.8815484394</v>
      </c>
      <c r="HE87" s="239">
        <v>11110.6120362239</v>
      </c>
      <c r="HF87" s="239">
        <v>12534.6904487179</v>
      </c>
      <c r="HG87" s="239">
        <v>26625.212399935801</v>
      </c>
      <c r="HH87" s="239">
        <v>20526.551449912102</v>
      </c>
      <c r="HI87" s="239">
        <v>8305.0659575772406</v>
      </c>
      <c r="HJ87" s="239">
        <v>13450.4191247002</v>
      </c>
      <c r="HK87" s="239">
        <v>13114.7321904406</v>
      </c>
      <c r="HL87" s="239">
        <v>11556.970061640401</v>
      </c>
      <c r="HM87" s="239">
        <v>6920.9552223823903</v>
      </c>
      <c r="HN87" s="239">
        <v>16432.199759933199</v>
      </c>
      <c r="HO87" s="239">
        <v>14557.0361538462</v>
      </c>
      <c r="HP87" s="239">
        <v>30411.134811320699</v>
      </c>
      <c r="HQ87" s="239">
        <v>14412.7912405797</v>
      </c>
      <c r="HR87" s="239">
        <v>23102.628118694302</v>
      </c>
      <c r="HS87" s="239">
        <v>24364.3036916575</v>
      </c>
      <c r="HT87" s="239">
        <v>16883.413090988299</v>
      </c>
      <c r="HU87" s="239">
        <v>12071.784989293399</v>
      </c>
      <c r="HV87" s="239">
        <v>10539.1574381625</v>
      </c>
      <c r="HW87" s="239">
        <v>11617.814254143699</v>
      </c>
      <c r="HX87" s="239">
        <v>15742.742930001999</v>
      </c>
      <c r="HY87" s="239">
        <v>16355.661860465099</v>
      </c>
      <c r="HZ87" s="239">
        <v>9833.5718673379997</v>
      </c>
      <c r="IA87" s="239">
        <v>9406.8595431684498</v>
      </c>
      <c r="IB87" s="239">
        <v>9580.5801867911196</v>
      </c>
      <c r="IC87" s="239">
        <v>12158.7401391276</v>
      </c>
      <c r="ID87" s="239">
        <v>26337.781339421599</v>
      </c>
      <c r="IE87" s="239">
        <v>13078.0374948392</v>
      </c>
      <c r="IF87" s="239">
        <v>11450.2028787133</v>
      </c>
      <c r="IG87" s="239">
        <v>11209.5102209821</v>
      </c>
      <c r="IH87" s="238">
        <v>134.15556377879901</v>
      </c>
      <c r="II87" s="238">
        <v>133.114603340835</v>
      </c>
      <c r="IJ87" s="238">
        <v>131.778717818583</v>
      </c>
      <c r="IK87" s="238">
        <v>134.57200439579501</v>
      </c>
      <c r="IL87" s="238">
        <v>104.752919950031</v>
      </c>
      <c r="IM87" s="238">
        <v>102.464881607284</v>
      </c>
      <c r="IN87" s="238">
        <v>116.58265195292</v>
      </c>
      <c r="IO87" s="238">
        <v>107.9807203198</v>
      </c>
      <c r="IP87" s="219"/>
    </row>
    <row r="88" spans="1:250" ht="15.75" customHeight="1">
      <c r="A88" s="237">
        <v>42217</v>
      </c>
      <c r="B88" s="240">
        <v>894.46</v>
      </c>
      <c r="C88" s="240">
        <v>1008.33</v>
      </c>
      <c r="D88" s="240">
        <v>890</v>
      </c>
      <c r="E88" s="240">
        <v>2103</v>
      </c>
      <c r="F88" s="240">
        <v>4485</v>
      </c>
      <c r="G88" s="240">
        <v>1850</v>
      </c>
      <c r="H88" s="238">
        <v>294.14917400000002</v>
      </c>
      <c r="I88" s="238" t="s">
        <v>474</v>
      </c>
      <c r="J88" s="239">
        <v>50012</v>
      </c>
      <c r="K88" s="239">
        <v>9367</v>
      </c>
      <c r="L88" s="239">
        <v>4734</v>
      </c>
      <c r="M88" s="239">
        <v>261472</v>
      </c>
      <c r="N88" s="239">
        <v>22730</v>
      </c>
      <c r="O88" s="239">
        <v>11350</v>
      </c>
      <c r="P88" s="239">
        <v>186276</v>
      </c>
      <c r="Q88" s="239">
        <v>9367</v>
      </c>
      <c r="R88" s="239">
        <v>6242</v>
      </c>
      <c r="S88" s="239">
        <v>14495</v>
      </c>
      <c r="T88" s="240">
        <v>118342</v>
      </c>
      <c r="U88" s="240">
        <v>472952</v>
      </c>
      <c r="V88" s="238">
        <v>1989</v>
      </c>
      <c r="W88" s="238">
        <v>58455</v>
      </c>
      <c r="X88" s="238">
        <v>343</v>
      </c>
      <c r="Y88" s="238">
        <v>60787</v>
      </c>
      <c r="Z88" s="238">
        <v>344420</v>
      </c>
      <c r="AA88" s="238">
        <v>5319572</v>
      </c>
      <c r="AB88" s="238">
        <v>16781</v>
      </c>
      <c r="AC88" s="238">
        <v>5680773</v>
      </c>
      <c r="AD88" s="238"/>
      <c r="AE88" s="238"/>
      <c r="AF88" s="238"/>
      <c r="AG88" s="238"/>
      <c r="AH88" s="238"/>
      <c r="AI88" s="238"/>
      <c r="AJ88" s="238"/>
      <c r="AK88" s="238"/>
      <c r="AL88" s="238"/>
      <c r="AM88" s="238"/>
      <c r="AN88" s="238"/>
      <c r="AO88" s="238"/>
      <c r="AP88" s="238"/>
      <c r="AQ88" s="238"/>
      <c r="AR88" s="238">
        <v>4661416</v>
      </c>
      <c r="AS88" s="238">
        <v>1019357</v>
      </c>
      <c r="AT88" s="238">
        <v>5680773</v>
      </c>
      <c r="AU88" s="238">
        <v>8922</v>
      </c>
      <c r="AV88" s="238">
        <v>24052</v>
      </c>
      <c r="AW88" s="238">
        <v>5692</v>
      </c>
      <c r="AX88" s="238">
        <v>8041</v>
      </c>
      <c r="AY88" s="238">
        <v>36509</v>
      </c>
      <c r="AZ88" s="238">
        <v>1108</v>
      </c>
      <c r="BA88" s="238">
        <v>84324</v>
      </c>
      <c r="BB88" s="238">
        <v>2521347</v>
      </c>
      <c r="BC88" s="238">
        <v>5232802</v>
      </c>
      <c r="BD88" s="238">
        <v>1449748</v>
      </c>
      <c r="BE88" s="238">
        <v>1672457</v>
      </c>
      <c r="BF88" s="238">
        <v>6428589</v>
      </c>
      <c r="BG88" s="238">
        <v>418800</v>
      </c>
      <c r="BH88" s="238">
        <v>17723743</v>
      </c>
      <c r="BI88" s="238"/>
      <c r="BJ88" s="238"/>
      <c r="BK88" s="238"/>
      <c r="BL88" s="238"/>
      <c r="BM88" s="238"/>
      <c r="BN88" s="238"/>
      <c r="BO88" s="238"/>
      <c r="BP88" s="238"/>
      <c r="BQ88" s="238"/>
      <c r="BR88" s="238"/>
      <c r="BS88" s="238"/>
      <c r="BT88" s="238"/>
      <c r="BU88" s="238"/>
      <c r="BV88" s="238"/>
      <c r="BW88" s="238">
        <v>15915470</v>
      </c>
      <c r="BX88" s="238">
        <v>1808273</v>
      </c>
      <c r="BY88" s="244">
        <v>17723743</v>
      </c>
      <c r="BZ88" s="238">
        <v>7701.3023071452099</v>
      </c>
      <c r="CA88" s="243">
        <v>930</v>
      </c>
      <c r="CB88" s="238">
        <v>426</v>
      </c>
      <c r="CC88" s="238">
        <v>218</v>
      </c>
      <c r="CD88" s="238">
        <v>117889</v>
      </c>
      <c r="CE88" s="238">
        <v>977469</v>
      </c>
      <c r="CF88" s="238"/>
      <c r="CG88" s="238"/>
      <c r="CH88" s="238" t="s">
        <v>474</v>
      </c>
      <c r="CI88" s="238" t="s">
        <v>474</v>
      </c>
      <c r="CJ88" s="242">
        <v>394.19001466798699</v>
      </c>
      <c r="CK88" s="243"/>
      <c r="CL88" s="238"/>
      <c r="CM88" s="238"/>
      <c r="CN88" s="238"/>
      <c r="CO88" s="238"/>
      <c r="CP88" s="238"/>
      <c r="CQ88" s="238"/>
      <c r="CR88" s="240">
        <v>5604</v>
      </c>
      <c r="CS88" s="240">
        <v>58995</v>
      </c>
      <c r="CT88" s="240">
        <v>18470</v>
      </c>
      <c r="CU88" s="240">
        <v>153098</v>
      </c>
      <c r="CV88" s="240">
        <v>2987</v>
      </c>
      <c r="CW88" s="240">
        <v>37920</v>
      </c>
      <c r="CX88" s="240">
        <v>4116</v>
      </c>
      <c r="CY88" s="240">
        <v>22703</v>
      </c>
      <c r="CZ88" s="240">
        <v>100600.65059999999</v>
      </c>
      <c r="DA88" s="240">
        <v>1063337.3935</v>
      </c>
      <c r="DB88" s="240">
        <v>57168.665200000003</v>
      </c>
      <c r="DC88" s="240">
        <v>690305.68870000006</v>
      </c>
      <c r="DD88" s="238">
        <v>1686882</v>
      </c>
      <c r="DE88" s="240">
        <v>382057</v>
      </c>
      <c r="DF88" s="240">
        <v>0.19</v>
      </c>
      <c r="DG88" s="240">
        <v>20.84</v>
      </c>
      <c r="DH88" s="240">
        <v>20.95</v>
      </c>
      <c r="DI88" s="238">
        <v>197052.56899999999</v>
      </c>
      <c r="DJ88" s="238">
        <v>58839.317000000003</v>
      </c>
      <c r="DK88" s="238">
        <v>159623.70000000001</v>
      </c>
      <c r="DL88" s="238">
        <v>214985.99100000001</v>
      </c>
      <c r="DM88" s="238">
        <v>13254.066000000001</v>
      </c>
      <c r="DN88" s="238">
        <v>21348.578000000001</v>
      </c>
      <c r="DO88" s="238">
        <v>57.972000000000001</v>
      </c>
      <c r="DP88" s="238">
        <v>218.511</v>
      </c>
      <c r="DQ88" s="238">
        <v>665380.70400000003</v>
      </c>
      <c r="DR88" s="239">
        <v>95692</v>
      </c>
      <c r="DS88" s="239">
        <v>10630</v>
      </c>
      <c r="DT88" s="239">
        <v>41746</v>
      </c>
      <c r="DU88" s="239">
        <v>46519</v>
      </c>
      <c r="DV88" s="239">
        <v>2643</v>
      </c>
      <c r="DW88" s="239">
        <v>10873</v>
      </c>
      <c r="DX88" s="239">
        <v>37335</v>
      </c>
      <c r="DY88" s="238">
        <v>0</v>
      </c>
      <c r="DZ88" s="239">
        <v>245438</v>
      </c>
      <c r="EA88" s="239">
        <v>3173509</v>
      </c>
      <c r="EB88" s="238">
        <v>6457</v>
      </c>
      <c r="EC88" s="238">
        <v>10038</v>
      </c>
      <c r="ED88" s="238">
        <v>680</v>
      </c>
      <c r="EE88" s="238">
        <v>1705</v>
      </c>
      <c r="EF88" s="238">
        <v>1449</v>
      </c>
      <c r="EG88" s="238">
        <v>2421</v>
      </c>
      <c r="EH88" s="238">
        <v>1847</v>
      </c>
      <c r="EI88" s="238">
        <v>35456</v>
      </c>
      <c r="EJ88" s="238">
        <v>4131</v>
      </c>
      <c r="EK88" s="238">
        <v>273</v>
      </c>
      <c r="EL88" s="238">
        <v>304</v>
      </c>
      <c r="EM88" s="238">
        <v>70151</v>
      </c>
      <c r="EN88" s="239">
        <v>150878</v>
      </c>
      <c r="EO88" s="239">
        <v>45001</v>
      </c>
      <c r="EP88" s="239">
        <v>8455</v>
      </c>
      <c r="EQ88" s="239">
        <v>2220</v>
      </c>
      <c r="ER88" s="239">
        <v>9672</v>
      </c>
      <c r="ES88" s="239">
        <v>371</v>
      </c>
      <c r="ET88" s="239">
        <v>953</v>
      </c>
      <c r="EU88" s="239">
        <v>20585</v>
      </c>
      <c r="EV88" s="239">
        <v>299305</v>
      </c>
      <c r="EW88" s="239">
        <v>84086</v>
      </c>
      <c r="EX88" s="239">
        <v>12125</v>
      </c>
      <c r="EY88" s="239">
        <v>6715</v>
      </c>
      <c r="EZ88" s="239">
        <v>21839</v>
      </c>
      <c r="FA88" s="239">
        <v>651</v>
      </c>
      <c r="FB88" s="239">
        <v>2466</v>
      </c>
      <c r="FC88" s="239">
        <v>55889</v>
      </c>
      <c r="FD88" s="238"/>
      <c r="FE88" s="238">
        <v>1.9</v>
      </c>
      <c r="FF88" s="238">
        <v>1.4</v>
      </c>
      <c r="FG88" s="238">
        <v>3</v>
      </c>
      <c r="FH88" s="238">
        <v>2.2999999999999998</v>
      </c>
      <c r="FI88" s="238">
        <v>1.8</v>
      </c>
      <c r="FJ88" s="238">
        <v>2.6</v>
      </c>
      <c r="FK88" s="238">
        <v>2.7</v>
      </c>
      <c r="FL88" s="238">
        <v>27.3</v>
      </c>
      <c r="FM88" s="238">
        <v>45.1</v>
      </c>
      <c r="FN88" s="238">
        <v>35.5</v>
      </c>
      <c r="FO88" s="238">
        <v>6.1</v>
      </c>
      <c r="FP88" s="238">
        <v>28.5</v>
      </c>
      <c r="FQ88" s="238">
        <v>3.3</v>
      </c>
      <c r="FR88" s="238">
        <v>5.3</v>
      </c>
      <c r="FS88" s="238">
        <v>20.2</v>
      </c>
      <c r="FT88" s="238"/>
      <c r="FU88" s="238"/>
      <c r="FV88" s="238"/>
      <c r="FW88" s="238"/>
      <c r="FX88" s="238"/>
      <c r="FY88" s="238"/>
      <c r="FZ88" s="238"/>
      <c r="GA88" s="238">
        <v>593739.15399999998</v>
      </c>
      <c r="GB88" s="244">
        <v>22126.931700000001</v>
      </c>
      <c r="GC88" s="242">
        <v>127.24670000216</v>
      </c>
      <c r="GD88" s="245">
        <v>8319.5368791524706</v>
      </c>
      <c r="GE88" s="239">
        <v>8354.2435000000005</v>
      </c>
      <c r="GF88" s="239">
        <v>5141.0259999999998</v>
      </c>
      <c r="GG88" s="239">
        <v>28102.302653061201</v>
      </c>
      <c r="GH88" s="239" t="s">
        <v>473</v>
      </c>
      <c r="GI88" s="239">
        <v>10240.2198998569</v>
      </c>
      <c r="GJ88" s="239">
        <v>16821.658122551598</v>
      </c>
      <c r="GK88" s="239">
        <v>31125.757924528301</v>
      </c>
      <c r="GL88" s="239">
        <v>9217.3678122743804</v>
      </c>
      <c r="GM88" s="239">
        <v>10235.9626958525</v>
      </c>
      <c r="GN88" s="239">
        <v>10262.5669515963</v>
      </c>
      <c r="GO88" s="239">
        <v>8188.7804664723099</v>
      </c>
      <c r="GP88" s="239">
        <v>13612.1704036186</v>
      </c>
      <c r="GQ88" s="239">
        <v>13841.656143174199</v>
      </c>
      <c r="GR88" s="239">
        <v>20538.529395466001</v>
      </c>
      <c r="GS88" s="239">
        <v>24453.5483737738</v>
      </c>
      <c r="GT88" s="239">
        <v>14083.110673019701</v>
      </c>
      <c r="GU88" s="239">
        <v>15370.2000335923</v>
      </c>
      <c r="GV88" s="239">
        <v>12091.7631591264</v>
      </c>
      <c r="GW88" s="239">
        <v>11424.759542342799</v>
      </c>
      <c r="GX88" s="239">
        <v>14860.8169508228</v>
      </c>
      <c r="GY88" s="239">
        <v>15082.4445499182</v>
      </c>
      <c r="GZ88" s="239">
        <v>13337.7508795181</v>
      </c>
      <c r="HA88" s="239">
        <v>11880.808834355799</v>
      </c>
      <c r="HB88" s="239">
        <v>16465.1933304794</v>
      </c>
      <c r="HC88" s="239">
        <v>21140.8834570982</v>
      </c>
      <c r="HD88" s="239">
        <v>23019.5358124495</v>
      </c>
      <c r="HE88" s="239">
        <v>10918.904439879399</v>
      </c>
      <c r="HF88" s="239">
        <v>12764.1827388535</v>
      </c>
      <c r="HG88" s="239">
        <v>25474.580152585899</v>
      </c>
      <c r="HH88" s="239">
        <v>19356.122136524798</v>
      </c>
      <c r="HI88" s="239">
        <v>8357.0152808612202</v>
      </c>
      <c r="HJ88" s="239">
        <v>13226.627258652101</v>
      </c>
      <c r="HK88" s="239">
        <v>12500.0911470231</v>
      </c>
      <c r="HL88" s="239">
        <v>10684.5416577906</v>
      </c>
      <c r="HM88" s="239">
        <v>7236.0967967024199</v>
      </c>
      <c r="HN88" s="239">
        <v>15634.336760501999</v>
      </c>
      <c r="HO88" s="239">
        <v>16192.84</v>
      </c>
      <c r="HP88" s="239">
        <v>28978.641757575799</v>
      </c>
      <c r="HQ88" s="239">
        <v>14324.1379206944</v>
      </c>
      <c r="HR88" s="239">
        <v>20647.629881164499</v>
      </c>
      <c r="HS88" s="239">
        <v>24727.3835028457</v>
      </c>
      <c r="HT88" s="239">
        <v>17026.966276315801</v>
      </c>
      <c r="HU88" s="239">
        <v>11086.4153283899</v>
      </c>
      <c r="HV88" s="239">
        <v>10274.3867058617</v>
      </c>
      <c r="HW88" s="239">
        <v>10511.4834645669</v>
      </c>
      <c r="HX88" s="239">
        <v>15250.0007491253</v>
      </c>
      <c r="HY88" s="239">
        <v>16506.969970845501</v>
      </c>
      <c r="HZ88" s="239">
        <v>9381.8522104110107</v>
      </c>
      <c r="IA88" s="239">
        <v>9030.5543020193109</v>
      </c>
      <c r="IB88" s="239">
        <v>9607.9414636297806</v>
      </c>
      <c r="IC88" s="239">
        <v>13078.445285469301</v>
      </c>
      <c r="ID88" s="239">
        <v>26386.386187341799</v>
      </c>
      <c r="IE88" s="239">
        <v>13342.996476821099</v>
      </c>
      <c r="IF88" s="239">
        <v>11597.3896377044</v>
      </c>
      <c r="IG88" s="239">
        <v>10810.6560992589</v>
      </c>
      <c r="IH88" s="238">
        <v>131.48371414996501</v>
      </c>
      <c r="II88" s="238">
        <v>128.89441980770599</v>
      </c>
      <c r="IJ88" s="238">
        <v>126.44</v>
      </c>
      <c r="IK88" s="238">
        <v>119.6</v>
      </c>
      <c r="IL88" s="238">
        <v>104.49</v>
      </c>
      <c r="IM88" s="238">
        <v>103.56</v>
      </c>
      <c r="IN88" s="238">
        <v>105.58</v>
      </c>
      <c r="IO88" s="238">
        <v>102.14</v>
      </c>
      <c r="IP88" s="219"/>
    </row>
    <row r="89" spans="1:250" ht="15.75" customHeight="1">
      <c r="A89" s="237">
        <v>42248</v>
      </c>
      <c r="B89" s="240">
        <v>902.78</v>
      </c>
      <c r="C89" s="240">
        <v>1011.47</v>
      </c>
      <c r="D89" s="240">
        <v>993.93</v>
      </c>
      <c r="E89" s="240">
        <v>2123.75</v>
      </c>
      <c r="F89" s="240">
        <v>4525</v>
      </c>
      <c r="G89" s="240">
        <v>1850</v>
      </c>
      <c r="H89" s="238">
        <v>304.14386300000001</v>
      </c>
      <c r="I89" s="238" t="s">
        <v>474</v>
      </c>
      <c r="J89" s="239">
        <v>42454</v>
      </c>
      <c r="K89" s="239">
        <v>10054</v>
      </c>
      <c r="L89" s="239">
        <v>6709</v>
      </c>
      <c r="M89" s="239">
        <v>223266</v>
      </c>
      <c r="N89" s="239">
        <v>23892</v>
      </c>
      <c r="O89" s="239">
        <v>16833</v>
      </c>
      <c r="P89" s="239">
        <v>160294</v>
      </c>
      <c r="Q89" s="239">
        <v>8363</v>
      </c>
      <c r="R89" s="239">
        <v>9259</v>
      </c>
      <c r="S89" s="239">
        <v>15893</v>
      </c>
      <c r="T89" s="240">
        <v>118342</v>
      </c>
      <c r="U89" s="240">
        <v>472952</v>
      </c>
      <c r="V89" s="238">
        <v>2600</v>
      </c>
      <c r="W89" s="238">
        <v>63468</v>
      </c>
      <c r="X89" s="238">
        <v>588</v>
      </c>
      <c r="Y89" s="238">
        <v>66656</v>
      </c>
      <c r="Z89" s="238">
        <v>451330</v>
      </c>
      <c r="AA89" s="238">
        <v>5726766</v>
      </c>
      <c r="AB89" s="238">
        <v>21317</v>
      </c>
      <c r="AC89" s="238">
        <v>6199413</v>
      </c>
      <c r="AD89" s="238"/>
      <c r="AE89" s="238"/>
      <c r="AF89" s="238"/>
      <c r="AG89" s="238"/>
      <c r="AH89" s="238"/>
      <c r="AI89" s="238"/>
      <c r="AJ89" s="238"/>
      <c r="AK89" s="238"/>
      <c r="AL89" s="238"/>
      <c r="AM89" s="238"/>
      <c r="AN89" s="238"/>
      <c r="AO89" s="238"/>
      <c r="AP89" s="238"/>
      <c r="AQ89" s="238"/>
      <c r="AR89" s="238">
        <v>5049311</v>
      </c>
      <c r="AS89" s="238">
        <v>1150102</v>
      </c>
      <c r="AT89" s="238">
        <v>6199413</v>
      </c>
      <c r="AU89" s="238">
        <v>9211</v>
      </c>
      <c r="AV89" s="238">
        <v>27656</v>
      </c>
      <c r="AW89" s="238">
        <v>6880.25</v>
      </c>
      <c r="AX89" s="238">
        <v>9103</v>
      </c>
      <c r="AY89" s="238">
        <v>38025</v>
      </c>
      <c r="AZ89" s="238">
        <v>1578</v>
      </c>
      <c r="BA89" s="238">
        <v>92453.25</v>
      </c>
      <c r="BB89" s="238">
        <v>2600287</v>
      </c>
      <c r="BC89" s="238">
        <v>6027076</v>
      </c>
      <c r="BD89" s="238">
        <v>1782848</v>
      </c>
      <c r="BE89" s="238">
        <v>1893335</v>
      </c>
      <c r="BF89" s="238">
        <v>6740994</v>
      </c>
      <c r="BG89" s="238">
        <v>592671</v>
      </c>
      <c r="BH89" s="238">
        <v>19637211</v>
      </c>
      <c r="BI89" s="238"/>
      <c r="BJ89" s="238"/>
      <c r="BK89" s="238"/>
      <c r="BL89" s="238"/>
      <c r="BM89" s="238"/>
      <c r="BN89" s="238"/>
      <c r="BO89" s="238"/>
      <c r="BP89" s="238"/>
      <c r="BQ89" s="238"/>
      <c r="BR89" s="238"/>
      <c r="BS89" s="238"/>
      <c r="BT89" s="238"/>
      <c r="BU89" s="238"/>
      <c r="BV89" s="238"/>
      <c r="BW89" s="238">
        <v>17635028</v>
      </c>
      <c r="BX89" s="238">
        <v>2002183</v>
      </c>
      <c r="BY89" s="244">
        <v>19637211</v>
      </c>
      <c r="BZ89" s="238">
        <v>7789.88</v>
      </c>
      <c r="CA89" s="243">
        <v>948</v>
      </c>
      <c r="CB89" s="238">
        <v>429</v>
      </c>
      <c r="CC89" s="238">
        <v>230</v>
      </c>
      <c r="CD89" s="238">
        <v>124342</v>
      </c>
      <c r="CE89" s="238">
        <v>1131223</v>
      </c>
      <c r="CF89" s="238"/>
      <c r="CG89" s="238"/>
      <c r="CH89" s="238" t="s">
        <v>474</v>
      </c>
      <c r="CI89" s="238" t="s">
        <v>474</v>
      </c>
      <c r="CJ89" s="242">
        <v>366.695203441807</v>
      </c>
      <c r="CK89" s="243"/>
      <c r="CL89" s="238"/>
      <c r="CM89" s="238"/>
      <c r="CN89" s="238"/>
      <c r="CO89" s="238"/>
      <c r="CP89" s="238"/>
      <c r="CQ89" s="238"/>
      <c r="CR89" s="240">
        <v>5691</v>
      </c>
      <c r="CS89" s="240">
        <v>63308</v>
      </c>
      <c r="CT89" s="240">
        <v>19161</v>
      </c>
      <c r="CU89" s="240">
        <v>169296</v>
      </c>
      <c r="CV89" s="240">
        <v>3685</v>
      </c>
      <c r="CW89" s="240">
        <v>43924</v>
      </c>
      <c r="CX89" s="240">
        <v>4541</v>
      </c>
      <c r="CY89" s="240">
        <v>26726</v>
      </c>
      <c r="CZ89" s="240">
        <v>103138.7467</v>
      </c>
      <c r="DA89" s="240">
        <v>1136906.2413999999</v>
      </c>
      <c r="DB89" s="240">
        <v>56679.124300000003</v>
      </c>
      <c r="DC89" s="240">
        <v>698676.27489999996</v>
      </c>
      <c r="DD89" s="238">
        <v>1577492</v>
      </c>
      <c r="DE89" s="240">
        <v>248751</v>
      </c>
      <c r="DF89" s="240">
        <v>0.19</v>
      </c>
      <c r="DG89" s="240">
        <v>21.21</v>
      </c>
      <c r="DH89" s="240">
        <v>21.15</v>
      </c>
      <c r="DI89" s="238">
        <v>172604.77900000001</v>
      </c>
      <c r="DJ89" s="238">
        <v>53096.769</v>
      </c>
      <c r="DK89" s="238">
        <v>159599.62400000001</v>
      </c>
      <c r="DL89" s="238">
        <v>205540.71599999999</v>
      </c>
      <c r="DM89" s="238">
        <v>12160.409</v>
      </c>
      <c r="DN89" s="238">
        <v>18118.572</v>
      </c>
      <c r="DO89" s="238">
        <v>81.316999999999993</v>
      </c>
      <c r="DP89" s="238">
        <v>528.76099999999997</v>
      </c>
      <c r="DQ89" s="238">
        <v>621730.94700000004</v>
      </c>
      <c r="DR89" s="239">
        <v>66220</v>
      </c>
      <c r="DS89" s="239">
        <v>8637</v>
      </c>
      <c r="DT89" s="239">
        <v>41645</v>
      </c>
      <c r="DU89" s="239">
        <v>46929</v>
      </c>
      <c r="DV89" s="239">
        <v>2109</v>
      </c>
      <c r="DW89" s="239">
        <v>8189</v>
      </c>
      <c r="DX89" s="239">
        <v>36239</v>
      </c>
      <c r="DY89" s="238">
        <v>0</v>
      </c>
      <c r="DZ89" s="239">
        <v>209968</v>
      </c>
      <c r="EA89" s="239">
        <v>2943595</v>
      </c>
      <c r="EB89" s="238">
        <v>6233</v>
      </c>
      <c r="EC89" s="238">
        <v>10448</v>
      </c>
      <c r="ED89" s="238">
        <v>692</v>
      </c>
      <c r="EE89" s="238">
        <v>1683</v>
      </c>
      <c r="EF89" s="238">
        <v>1271</v>
      </c>
      <c r="EG89" s="238">
        <v>2868</v>
      </c>
      <c r="EH89" s="238">
        <v>1822</v>
      </c>
      <c r="EI89" s="238">
        <v>34849</v>
      </c>
      <c r="EJ89" s="238">
        <v>4156</v>
      </c>
      <c r="EK89" s="238">
        <v>274</v>
      </c>
      <c r="EL89" s="238">
        <v>306</v>
      </c>
      <c r="EM89" s="238">
        <v>70515</v>
      </c>
      <c r="EN89" s="239">
        <v>153246</v>
      </c>
      <c r="EO89" s="239">
        <v>43183</v>
      </c>
      <c r="EP89" s="239">
        <v>9437</v>
      </c>
      <c r="EQ89" s="239">
        <v>3439</v>
      </c>
      <c r="ER89" s="239">
        <v>8627</v>
      </c>
      <c r="ES89" s="239">
        <v>364</v>
      </c>
      <c r="ET89" s="239">
        <v>1196</v>
      </c>
      <c r="EU89" s="239">
        <v>20436</v>
      </c>
      <c r="EV89" s="239">
        <v>296931</v>
      </c>
      <c r="EW89" s="239">
        <v>78894</v>
      </c>
      <c r="EX89" s="239">
        <v>13410</v>
      </c>
      <c r="EY89" s="239">
        <v>11354</v>
      </c>
      <c r="EZ89" s="239">
        <v>18942</v>
      </c>
      <c r="FA89" s="239">
        <v>673</v>
      </c>
      <c r="FB89" s="239">
        <v>2806</v>
      </c>
      <c r="FC89" s="239">
        <v>56416</v>
      </c>
      <c r="FD89" s="238"/>
      <c r="FE89" s="238">
        <v>1.8</v>
      </c>
      <c r="FF89" s="238">
        <v>1.4</v>
      </c>
      <c r="FG89" s="238">
        <v>3.3</v>
      </c>
      <c r="FH89" s="238">
        <v>2.2000000000000002</v>
      </c>
      <c r="FI89" s="238">
        <v>1.8</v>
      </c>
      <c r="FJ89" s="238">
        <v>2.2999999999999998</v>
      </c>
      <c r="FK89" s="238">
        <v>2.8</v>
      </c>
      <c r="FL89" s="238">
        <v>27.4</v>
      </c>
      <c r="FM89" s="238">
        <v>49</v>
      </c>
      <c r="FN89" s="238">
        <v>41.2</v>
      </c>
      <c r="FO89" s="238">
        <v>9.3000000000000007</v>
      </c>
      <c r="FP89" s="238">
        <v>38.1</v>
      </c>
      <c r="FQ89" s="238">
        <v>7.4</v>
      </c>
      <c r="FR89" s="238">
        <v>6.4</v>
      </c>
      <c r="FS89" s="238">
        <v>23.7</v>
      </c>
      <c r="FT89" s="238"/>
      <c r="FU89" s="238"/>
      <c r="FV89" s="238"/>
      <c r="FW89" s="238"/>
      <c r="FX89" s="238"/>
      <c r="FY89" s="238"/>
      <c r="FZ89" s="238"/>
      <c r="GA89" s="238">
        <v>590578.90399999998</v>
      </c>
      <c r="GB89" s="244">
        <v>22029.151999999998</v>
      </c>
      <c r="GC89" s="242">
        <v>129.513802061056</v>
      </c>
      <c r="GD89" s="245">
        <v>8541.9614115562799</v>
      </c>
      <c r="GE89" s="239">
        <v>8236.2476865671597</v>
      </c>
      <c r="GF89" s="239">
        <v>5233.09</v>
      </c>
      <c r="GG89" s="239">
        <v>29023.8711683849</v>
      </c>
      <c r="GH89" s="239" t="s">
        <v>473</v>
      </c>
      <c r="GI89" s="239">
        <v>10458.023638225301</v>
      </c>
      <c r="GJ89" s="239">
        <v>17210.471403222</v>
      </c>
      <c r="GK89" s="239">
        <v>30881.352727272701</v>
      </c>
      <c r="GL89" s="239">
        <v>9989.0758443465402</v>
      </c>
      <c r="GM89" s="239">
        <v>10586.8356851642</v>
      </c>
      <c r="GN89" s="239">
        <v>10830.257311054</v>
      </c>
      <c r="GO89" s="239">
        <v>8619.3343713017894</v>
      </c>
      <c r="GP89" s="239">
        <v>13895.7476118376</v>
      </c>
      <c r="GQ89" s="239">
        <v>14970.4712973274</v>
      </c>
      <c r="GR89" s="239">
        <v>18225.2590702948</v>
      </c>
      <c r="GS89" s="239">
        <v>26465.940033401901</v>
      </c>
      <c r="GT89" s="239">
        <v>14809.701052112099</v>
      </c>
      <c r="GU89" s="239">
        <v>15326.603960066501</v>
      </c>
      <c r="GV89" s="239">
        <v>12592.909445745499</v>
      </c>
      <c r="GW89" s="239">
        <v>11719.195502471201</v>
      </c>
      <c r="GX89" s="239">
        <v>14946.0011670809</v>
      </c>
      <c r="GY89" s="239">
        <v>15824.108059701501</v>
      </c>
      <c r="GZ89" s="239">
        <v>13846.498462462399</v>
      </c>
      <c r="HA89" s="239">
        <v>11672.247653631301</v>
      </c>
      <c r="HB89" s="239">
        <v>17106.497061811999</v>
      </c>
      <c r="HC89" s="239">
        <v>20400.343474981099</v>
      </c>
      <c r="HD89" s="239">
        <v>23564.532574777699</v>
      </c>
      <c r="HE89" s="239">
        <v>11380.517170479299</v>
      </c>
      <c r="HF89" s="239">
        <v>13340.358774193601</v>
      </c>
      <c r="HG89" s="239">
        <v>28240.749345734399</v>
      </c>
      <c r="HH89" s="239">
        <v>20821.6399645075</v>
      </c>
      <c r="HI89" s="239">
        <v>8573.0675842848104</v>
      </c>
      <c r="HJ89" s="239">
        <v>13560.352929435699</v>
      </c>
      <c r="HK89" s="239">
        <v>13416.7790384409</v>
      </c>
      <c r="HL89" s="239">
        <v>11611.5739535303</v>
      </c>
      <c r="HM89" s="239">
        <v>7211.8418817147003</v>
      </c>
      <c r="HN89" s="239">
        <v>15757.3776523939</v>
      </c>
      <c r="HO89" s="239">
        <v>16396.7133333333</v>
      </c>
      <c r="HP89" s="239">
        <v>29237.862447129901</v>
      </c>
      <c r="HQ89" s="239">
        <v>14594.920463447699</v>
      </c>
      <c r="HR89" s="239">
        <v>21949.575639474799</v>
      </c>
      <c r="HS89" s="239">
        <v>25610.6411891301</v>
      </c>
      <c r="HT89" s="239">
        <v>17771.574827127701</v>
      </c>
      <c r="HU89" s="239">
        <v>12114.229110169499</v>
      </c>
      <c r="HV89" s="239">
        <v>10546.9378862213</v>
      </c>
      <c r="HW89" s="239">
        <v>11549.6750252525</v>
      </c>
      <c r="HX89" s="239">
        <v>15934.558963741199</v>
      </c>
      <c r="HY89" s="239">
        <v>17410.8159312321</v>
      </c>
      <c r="HZ89" s="239">
        <v>9909.7164705770101</v>
      </c>
      <c r="IA89" s="239">
        <v>9287.4053272251294</v>
      </c>
      <c r="IB89" s="239">
        <v>9717.0523791757605</v>
      </c>
      <c r="IC89" s="239">
        <v>12852.056217274299</v>
      </c>
      <c r="ID89" s="239">
        <v>25555.9736478304</v>
      </c>
      <c r="IE89" s="239">
        <v>13420.4159310547</v>
      </c>
      <c r="IF89" s="239">
        <v>11436.6054768739</v>
      </c>
      <c r="IG89" s="239">
        <v>11185.5518872987</v>
      </c>
      <c r="IH89" s="238">
        <v>131.476979932918</v>
      </c>
      <c r="II89" s="238">
        <v>130.67535258251701</v>
      </c>
      <c r="IJ89" s="238">
        <v>127.216704790005</v>
      </c>
      <c r="IK89" s="238">
        <v>124.027589358367</v>
      </c>
      <c r="IL89" s="238">
        <v>98.472323480994604</v>
      </c>
      <c r="IM89" s="238">
        <v>102.09540684824</v>
      </c>
      <c r="IN89" s="238">
        <v>101.518690212736</v>
      </c>
      <c r="IO89" s="238">
        <v>103.7506921192</v>
      </c>
      <c r="IP89" s="219"/>
    </row>
    <row r="90" spans="1:250" ht="15.75" customHeight="1">
      <c r="A90" s="237">
        <v>42278</v>
      </c>
      <c r="B90" s="240">
        <v>1071.5</v>
      </c>
      <c r="C90" s="240">
        <v>1014.75</v>
      </c>
      <c r="D90" s="240">
        <v>1051.18</v>
      </c>
      <c r="E90" s="240">
        <v>2215</v>
      </c>
      <c r="F90" s="240">
        <v>4525</v>
      </c>
      <c r="G90" s="240">
        <v>1950</v>
      </c>
      <c r="H90" s="238">
        <v>316.163567</v>
      </c>
      <c r="I90" s="238" t="s">
        <v>474</v>
      </c>
      <c r="J90" s="239">
        <v>44736</v>
      </c>
      <c r="K90" s="239">
        <v>1311</v>
      </c>
      <c r="L90" s="239">
        <v>1549</v>
      </c>
      <c r="M90" s="239">
        <v>237401</v>
      </c>
      <c r="N90" s="239">
        <v>3021</v>
      </c>
      <c r="O90" s="239">
        <v>3872</v>
      </c>
      <c r="P90" s="239">
        <v>169682</v>
      </c>
      <c r="Q90" s="239">
        <v>1719</v>
      </c>
      <c r="R90" s="239">
        <v>2063</v>
      </c>
      <c r="S90" s="239">
        <v>16901</v>
      </c>
      <c r="T90" s="240">
        <v>100576</v>
      </c>
      <c r="U90" s="240">
        <v>445600</v>
      </c>
      <c r="V90" s="238">
        <v>2510</v>
      </c>
      <c r="W90" s="238">
        <v>63227</v>
      </c>
      <c r="X90" s="238">
        <v>582</v>
      </c>
      <c r="Y90" s="238">
        <v>66319</v>
      </c>
      <c r="Z90" s="238">
        <v>438455</v>
      </c>
      <c r="AA90" s="238">
        <v>5650676</v>
      </c>
      <c r="AB90" s="238">
        <v>17355</v>
      </c>
      <c r="AC90" s="238">
        <v>6106486</v>
      </c>
      <c r="AD90" s="238"/>
      <c r="AE90" s="238"/>
      <c r="AF90" s="238"/>
      <c r="AG90" s="238"/>
      <c r="AH90" s="238"/>
      <c r="AI90" s="238"/>
      <c r="AJ90" s="238"/>
      <c r="AK90" s="238"/>
      <c r="AL90" s="238"/>
      <c r="AM90" s="238"/>
      <c r="AN90" s="238"/>
      <c r="AO90" s="238"/>
      <c r="AP90" s="238"/>
      <c r="AQ90" s="238"/>
      <c r="AR90" s="238">
        <v>5147713</v>
      </c>
      <c r="AS90" s="238">
        <v>958773</v>
      </c>
      <c r="AT90" s="238">
        <v>6106486</v>
      </c>
      <c r="AU90" s="238">
        <v>9811</v>
      </c>
      <c r="AV90" s="238">
        <v>27624</v>
      </c>
      <c r="AW90" s="238">
        <v>6621</v>
      </c>
      <c r="AX90" s="238">
        <v>10405</v>
      </c>
      <c r="AY90" s="238">
        <v>37097</v>
      </c>
      <c r="AZ90" s="238">
        <v>1444</v>
      </c>
      <c r="BA90" s="238">
        <v>93002</v>
      </c>
      <c r="BB90" s="238">
        <v>2768518</v>
      </c>
      <c r="BC90" s="238">
        <v>6013452</v>
      </c>
      <c r="BD90" s="238">
        <v>1687744</v>
      </c>
      <c r="BE90" s="238">
        <v>2165957</v>
      </c>
      <c r="BF90" s="238">
        <v>6583197</v>
      </c>
      <c r="BG90" s="238">
        <v>558922</v>
      </c>
      <c r="BH90" s="238">
        <v>19777790</v>
      </c>
      <c r="BI90" s="238"/>
      <c r="BJ90" s="238"/>
      <c r="BK90" s="238"/>
      <c r="BL90" s="238"/>
      <c r="BM90" s="238"/>
      <c r="BN90" s="238"/>
      <c r="BO90" s="238"/>
      <c r="BP90" s="238"/>
      <c r="BQ90" s="238"/>
      <c r="BR90" s="238"/>
      <c r="BS90" s="238"/>
      <c r="BT90" s="238"/>
      <c r="BU90" s="238"/>
      <c r="BV90" s="238"/>
      <c r="BW90" s="238">
        <v>17776107</v>
      </c>
      <c r="BX90" s="238">
        <v>2001683</v>
      </c>
      <c r="BY90" s="244">
        <v>19777790</v>
      </c>
      <c r="BZ90" s="238">
        <v>7861.8114762311998</v>
      </c>
      <c r="CA90" s="243">
        <v>966</v>
      </c>
      <c r="CB90" s="238">
        <v>445</v>
      </c>
      <c r="CC90" s="238">
        <v>237</v>
      </c>
      <c r="CD90" s="238">
        <v>127708</v>
      </c>
      <c r="CE90" s="238">
        <v>1139923</v>
      </c>
      <c r="CF90" s="238"/>
      <c r="CG90" s="238"/>
      <c r="CH90" s="238" t="s">
        <v>474</v>
      </c>
      <c r="CI90" s="238" t="s">
        <v>474</v>
      </c>
      <c r="CJ90" s="242">
        <v>454.93210545755699</v>
      </c>
      <c r="CK90" s="243"/>
      <c r="CL90" s="238"/>
      <c r="CM90" s="238"/>
      <c r="CN90" s="238"/>
      <c r="CO90" s="238"/>
      <c r="CP90" s="238"/>
      <c r="CQ90" s="238"/>
      <c r="CR90" s="240">
        <v>5789</v>
      </c>
      <c r="CS90" s="240">
        <v>60851</v>
      </c>
      <c r="CT90" s="240">
        <v>17987</v>
      </c>
      <c r="CU90" s="240">
        <v>162934</v>
      </c>
      <c r="CV90" s="240">
        <v>3816</v>
      </c>
      <c r="CW90" s="240">
        <v>44292</v>
      </c>
      <c r="CX90" s="240">
        <v>4262</v>
      </c>
      <c r="CY90" s="240">
        <v>25895</v>
      </c>
      <c r="CZ90" s="240">
        <v>110409.67630000001</v>
      </c>
      <c r="DA90" s="240">
        <v>1171416.7579999999</v>
      </c>
      <c r="DB90" s="240">
        <v>61347.231099999997</v>
      </c>
      <c r="DC90" s="240">
        <v>738634.71409999998</v>
      </c>
      <c r="DD90" s="238">
        <v>1639988</v>
      </c>
      <c r="DE90" s="240">
        <v>256151</v>
      </c>
      <c r="DF90" s="240">
        <v>0.18</v>
      </c>
      <c r="DG90" s="240">
        <v>21.48</v>
      </c>
      <c r="DH90" s="240">
        <v>21.56</v>
      </c>
      <c r="DI90" s="238">
        <v>166458.37599999999</v>
      </c>
      <c r="DJ90" s="238">
        <v>55455.1</v>
      </c>
      <c r="DK90" s="238">
        <v>160554.269</v>
      </c>
      <c r="DL90" s="238">
        <v>207139.97500000001</v>
      </c>
      <c r="DM90" s="238">
        <v>12170.245999999999</v>
      </c>
      <c r="DN90" s="238">
        <v>18619.455999999998</v>
      </c>
      <c r="DO90" s="238">
        <v>90.521000000000001</v>
      </c>
      <c r="DP90" s="238">
        <v>200.46299999999999</v>
      </c>
      <c r="DQ90" s="238">
        <v>620688.40599999996</v>
      </c>
      <c r="DR90" s="239">
        <v>56796</v>
      </c>
      <c r="DS90" s="239">
        <v>9032</v>
      </c>
      <c r="DT90" s="239">
        <v>45835</v>
      </c>
      <c r="DU90" s="239">
        <v>45884</v>
      </c>
      <c r="DV90" s="239">
        <v>1996</v>
      </c>
      <c r="DW90" s="239">
        <v>6614</v>
      </c>
      <c r="DX90" s="239">
        <v>38370</v>
      </c>
      <c r="DY90" s="238">
        <v>0</v>
      </c>
      <c r="DZ90" s="239">
        <v>204527</v>
      </c>
      <c r="EA90" s="239">
        <v>2846498</v>
      </c>
      <c r="EB90" s="238">
        <v>8416</v>
      </c>
      <c r="EC90" s="238">
        <v>11196</v>
      </c>
      <c r="ED90" s="238">
        <v>638</v>
      </c>
      <c r="EE90" s="238">
        <v>2308</v>
      </c>
      <c r="EF90" s="238">
        <v>1467</v>
      </c>
      <c r="EG90" s="238">
        <v>3138</v>
      </c>
      <c r="EH90" s="238">
        <v>1868</v>
      </c>
      <c r="EI90" s="238">
        <v>34778</v>
      </c>
      <c r="EJ90" s="238"/>
      <c r="EK90" s="238"/>
      <c r="EL90" s="238"/>
      <c r="EM90" s="238"/>
      <c r="EN90" s="239">
        <v>177867</v>
      </c>
      <c r="EO90" s="239">
        <v>47523</v>
      </c>
      <c r="EP90" s="239">
        <v>10385</v>
      </c>
      <c r="EQ90" s="239">
        <v>4144</v>
      </c>
      <c r="ER90" s="239">
        <v>10435</v>
      </c>
      <c r="ES90" s="239">
        <v>863</v>
      </c>
      <c r="ET90" s="239">
        <v>1604</v>
      </c>
      <c r="EU90" s="239">
        <v>27217</v>
      </c>
      <c r="EV90" s="239">
        <v>443298</v>
      </c>
      <c r="EW90" s="239">
        <v>88821</v>
      </c>
      <c r="EX90" s="239">
        <v>15728</v>
      </c>
      <c r="EY90" s="239">
        <v>13974</v>
      </c>
      <c r="EZ90" s="239">
        <v>35020</v>
      </c>
      <c r="FA90" s="239">
        <v>1791</v>
      </c>
      <c r="FB90" s="239">
        <v>3261</v>
      </c>
      <c r="FC90" s="239">
        <v>113882</v>
      </c>
      <c r="FD90" s="238"/>
      <c r="FE90" s="238">
        <v>1.9</v>
      </c>
      <c r="FF90" s="238">
        <v>1.5</v>
      </c>
      <c r="FG90" s="238">
        <v>3.4</v>
      </c>
      <c r="FH90" s="238">
        <v>3.4</v>
      </c>
      <c r="FI90" s="238">
        <v>2.1</v>
      </c>
      <c r="FJ90" s="238">
        <v>2</v>
      </c>
      <c r="FK90" s="238">
        <v>4.2</v>
      </c>
      <c r="FL90" s="238">
        <v>35.299999999999997</v>
      </c>
      <c r="FM90" s="238">
        <v>47.1</v>
      </c>
      <c r="FN90" s="238">
        <v>45.9</v>
      </c>
      <c r="FO90" s="238">
        <v>11.1</v>
      </c>
      <c r="FP90" s="238">
        <v>40.1</v>
      </c>
      <c r="FQ90" s="238">
        <v>9.1999999999999993</v>
      </c>
      <c r="FR90" s="238">
        <v>5.5</v>
      </c>
      <c r="FS90" s="238">
        <v>31.8</v>
      </c>
      <c r="FT90" s="238"/>
      <c r="FU90" s="238"/>
      <c r="FV90" s="238"/>
      <c r="FW90" s="238"/>
      <c r="FX90" s="238"/>
      <c r="FY90" s="238"/>
      <c r="FZ90" s="238"/>
      <c r="GA90" s="238">
        <v>626859</v>
      </c>
      <c r="GB90" s="244">
        <v>23361.206999999999</v>
      </c>
      <c r="GC90" s="242">
        <v>131.12757000268601</v>
      </c>
      <c r="GD90" s="245">
        <v>8735.8769322610897</v>
      </c>
      <c r="GE90" s="239">
        <v>8165.5146583851001</v>
      </c>
      <c r="GF90" s="239">
        <v>5617.8639999999996</v>
      </c>
      <c r="GG90" s="239">
        <v>28466.378000000001</v>
      </c>
      <c r="GH90" s="239" t="s">
        <v>473</v>
      </c>
      <c r="GI90" s="239">
        <v>10690.6937620358</v>
      </c>
      <c r="GJ90" s="239">
        <v>17415.3080037484</v>
      </c>
      <c r="GK90" s="239">
        <v>30132.160727272701</v>
      </c>
      <c r="GL90" s="239">
        <v>10045.5853597122</v>
      </c>
      <c r="GM90" s="239">
        <v>10455.7174437392</v>
      </c>
      <c r="GN90" s="239">
        <v>10644.335712841201</v>
      </c>
      <c r="GO90" s="239">
        <v>8720.15705263157</v>
      </c>
      <c r="GP90" s="239">
        <v>13994.363367416499</v>
      </c>
      <c r="GQ90" s="239">
        <v>14774.8892418373</v>
      </c>
      <c r="GR90" s="239">
        <v>18892.1409799555</v>
      </c>
      <c r="GS90" s="239">
        <v>26714.092667008001</v>
      </c>
      <c r="GT90" s="239">
        <v>14987.7809875568</v>
      </c>
      <c r="GU90" s="239">
        <v>15777.9553101737</v>
      </c>
      <c r="GV90" s="239">
        <v>12209.462946219801</v>
      </c>
      <c r="GW90" s="239">
        <v>11414.8737711544</v>
      </c>
      <c r="GX90" s="239">
        <v>15026.8997078047</v>
      </c>
      <c r="GY90" s="239">
        <v>15747.2436655405</v>
      </c>
      <c r="GZ90" s="239">
        <v>14055.4229038224</v>
      </c>
      <c r="HA90" s="239">
        <v>11893.6251955307</v>
      </c>
      <c r="HB90" s="239">
        <v>17107.422378929499</v>
      </c>
      <c r="HC90" s="239">
        <v>20896.048101066099</v>
      </c>
      <c r="HD90" s="239">
        <v>23279.842585858602</v>
      </c>
      <c r="HE90" s="239">
        <v>11471.6010086068</v>
      </c>
      <c r="HF90" s="239">
        <v>14326.5942307692</v>
      </c>
      <c r="HG90" s="239">
        <v>26740.4362912</v>
      </c>
      <c r="HH90" s="239">
        <v>20737.402019486301</v>
      </c>
      <c r="HI90" s="239">
        <v>8811.2328364720506</v>
      </c>
      <c r="HJ90" s="239">
        <v>13601.014602119099</v>
      </c>
      <c r="HK90" s="239">
        <v>12813.525100745201</v>
      </c>
      <c r="HL90" s="239">
        <v>10794.488568425901</v>
      </c>
      <c r="HM90" s="239">
        <v>7243.2958703760896</v>
      </c>
      <c r="HN90" s="239">
        <v>16371.9237397586</v>
      </c>
      <c r="HO90" s="239">
        <v>15305.7266666667</v>
      </c>
      <c r="HP90" s="239">
        <v>34674.038293413199</v>
      </c>
      <c r="HQ90" s="239">
        <v>14630.338183894801</v>
      </c>
      <c r="HR90" s="239">
        <v>20633.197162201901</v>
      </c>
      <c r="HS90" s="239">
        <v>25937.581903636401</v>
      </c>
      <c r="HT90" s="239">
        <v>20177.4167045951</v>
      </c>
      <c r="HU90" s="239">
        <v>10958.1266174921</v>
      </c>
      <c r="HV90" s="239">
        <v>10506.278515721</v>
      </c>
      <c r="HW90" s="239">
        <v>10710.6988549618</v>
      </c>
      <c r="HX90" s="239">
        <v>15971.883426115401</v>
      </c>
      <c r="HY90" s="239">
        <v>17178.085494186002</v>
      </c>
      <c r="HZ90" s="239">
        <v>9566.6264274358491</v>
      </c>
      <c r="IA90" s="239">
        <v>9755.0724378543291</v>
      </c>
      <c r="IB90" s="239">
        <v>9755.3358457384202</v>
      </c>
      <c r="IC90" s="239">
        <v>12887.412604335799</v>
      </c>
      <c r="ID90" s="239">
        <v>26116.1637245151</v>
      </c>
      <c r="IE90" s="239">
        <v>13525.4960630036</v>
      </c>
      <c r="IF90" s="239">
        <v>11629.156213836501</v>
      </c>
      <c r="IG90" s="239">
        <v>10889.149012647</v>
      </c>
      <c r="IH90" s="238">
        <v>132.65729192854101</v>
      </c>
      <c r="II90" s="238">
        <v>127.74839857931001</v>
      </c>
      <c r="IJ90" s="238">
        <v>123.233379533896</v>
      </c>
      <c r="IK90" s="238">
        <v>115.696879260532</v>
      </c>
      <c r="IL90" s="238">
        <v>101.650324748747</v>
      </c>
      <c r="IM90" s="238">
        <v>96.782694364907599</v>
      </c>
      <c r="IN90" s="238">
        <v>102.11997048617999</v>
      </c>
      <c r="IO90" s="238">
        <v>105.0717329748</v>
      </c>
      <c r="IP90" s="219"/>
    </row>
    <row r="91" spans="1:250" ht="15.75" customHeight="1">
      <c r="A91" s="237">
        <v>42309</v>
      </c>
      <c r="B91" s="240">
        <v>1240.5899999999999</v>
      </c>
      <c r="C91" s="240">
        <v>1265.8800000000001</v>
      </c>
      <c r="D91" s="240">
        <v>1178.75</v>
      </c>
      <c r="E91" s="240">
        <v>2409.44</v>
      </c>
      <c r="F91" s="240">
        <v>4589</v>
      </c>
      <c r="G91" s="240">
        <v>2000</v>
      </c>
      <c r="H91" s="238">
        <v>297.61749300000002</v>
      </c>
      <c r="I91" s="238" t="s">
        <v>474</v>
      </c>
      <c r="J91" s="239">
        <v>5418</v>
      </c>
      <c r="K91" s="239">
        <v>11263</v>
      </c>
      <c r="L91" s="239">
        <v>7786</v>
      </c>
      <c r="M91" s="239">
        <v>35987</v>
      </c>
      <c r="N91" s="239">
        <v>27743</v>
      </c>
      <c r="O91" s="239">
        <v>19229</v>
      </c>
      <c r="P91" s="239">
        <v>16079</v>
      </c>
      <c r="Q91" s="239">
        <v>9709</v>
      </c>
      <c r="R91" s="239">
        <v>10600</v>
      </c>
      <c r="S91" s="239">
        <v>11330</v>
      </c>
      <c r="T91" s="240">
        <v>104626</v>
      </c>
      <c r="U91" s="240">
        <v>450214</v>
      </c>
      <c r="V91" s="238">
        <v>2110</v>
      </c>
      <c r="W91" s="238">
        <v>61570</v>
      </c>
      <c r="X91" s="238">
        <v>719</v>
      </c>
      <c r="Y91" s="238">
        <v>64399</v>
      </c>
      <c r="Z91" s="238">
        <v>373258</v>
      </c>
      <c r="AA91" s="238">
        <v>5454612</v>
      </c>
      <c r="AB91" s="238">
        <v>28806</v>
      </c>
      <c r="AC91" s="238">
        <v>5856676</v>
      </c>
      <c r="AD91" s="238"/>
      <c r="AE91" s="238"/>
      <c r="AF91" s="238"/>
      <c r="AG91" s="238"/>
      <c r="AH91" s="238"/>
      <c r="AI91" s="238"/>
      <c r="AJ91" s="238"/>
      <c r="AK91" s="238"/>
      <c r="AL91" s="238"/>
      <c r="AM91" s="238"/>
      <c r="AN91" s="238"/>
      <c r="AO91" s="238"/>
      <c r="AP91" s="238"/>
      <c r="AQ91" s="238"/>
      <c r="AR91" s="238">
        <v>4777374</v>
      </c>
      <c r="AS91" s="238">
        <v>1079302</v>
      </c>
      <c r="AT91" s="238">
        <v>5856676</v>
      </c>
      <c r="AU91" s="238">
        <v>7663</v>
      </c>
      <c r="AV91" s="238">
        <v>25268</v>
      </c>
      <c r="AW91" s="238">
        <v>5463.75</v>
      </c>
      <c r="AX91" s="238">
        <v>9282</v>
      </c>
      <c r="AY91" s="238">
        <v>34001</v>
      </c>
      <c r="AZ91" s="238">
        <v>1322</v>
      </c>
      <c r="BA91" s="238">
        <v>82999.75</v>
      </c>
      <c r="BB91" s="238">
        <v>2153250</v>
      </c>
      <c r="BC91" s="238">
        <v>5483809</v>
      </c>
      <c r="BD91" s="238">
        <v>1389265</v>
      </c>
      <c r="BE91" s="238">
        <v>1921094</v>
      </c>
      <c r="BF91" s="238">
        <v>6035231</v>
      </c>
      <c r="BG91" s="238">
        <v>484734</v>
      </c>
      <c r="BH91" s="238">
        <v>17467383</v>
      </c>
      <c r="BI91" s="238"/>
      <c r="BJ91" s="238"/>
      <c r="BK91" s="238"/>
      <c r="BL91" s="238"/>
      <c r="BM91" s="238"/>
      <c r="BN91" s="238"/>
      <c r="BO91" s="238"/>
      <c r="BP91" s="238"/>
      <c r="BQ91" s="238"/>
      <c r="BR91" s="238"/>
      <c r="BS91" s="238"/>
      <c r="BT91" s="238"/>
      <c r="BU91" s="238"/>
      <c r="BV91" s="238"/>
      <c r="BW91" s="238">
        <v>15725040</v>
      </c>
      <c r="BX91" s="238">
        <v>1742343</v>
      </c>
      <c r="BY91" s="244">
        <v>17467383</v>
      </c>
      <c r="BZ91" s="238">
        <v>8010.15</v>
      </c>
      <c r="CA91" s="243">
        <v>981</v>
      </c>
      <c r="CB91" s="238">
        <v>451</v>
      </c>
      <c r="CC91" s="238">
        <v>241</v>
      </c>
      <c r="CD91" s="238">
        <v>110292</v>
      </c>
      <c r="CE91" s="238">
        <v>1217748</v>
      </c>
      <c r="CF91" s="238"/>
      <c r="CG91" s="238"/>
      <c r="CH91" s="238" t="s">
        <v>474</v>
      </c>
      <c r="CI91" s="238" t="s">
        <v>474</v>
      </c>
      <c r="CJ91" s="242">
        <v>406.14</v>
      </c>
      <c r="CK91" s="243"/>
      <c r="CL91" s="238"/>
      <c r="CM91" s="238"/>
      <c r="CN91" s="238"/>
      <c r="CO91" s="238"/>
      <c r="CP91" s="238"/>
      <c r="CQ91" s="238"/>
      <c r="CR91" s="240">
        <v>4836</v>
      </c>
      <c r="CS91" s="240">
        <v>52239</v>
      </c>
      <c r="CT91" s="240">
        <v>16118</v>
      </c>
      <c r="CU91" s="240">
        <v>148863</v>
      </c>
      <c r="CV91" s="240">
        <v>3235</v>
      </c>
      <c r="CW91" s="240">
        <v>42552</v>
      </c>
      <c r="CX91" s="240">
        <v>3697</v>
      </c>
      <c r="CY91" s="240">
        <v>23963</v>
      </c>
      <c r="CZ91" s="240">
        <v>104041.35920000001</v>
      </c>
      <c r="DA91" s="240">
        <v>1138932.6188999999</v>
      </c>
      <c r="DB91" s="240">
        <v>56869.381200000003</v>
      </c>
      <c r="DC91" s="240">
        <v>702753.48919999995</v>
      </c>
      <c r="DD91" s="238">
        <v>1570415</v>
      </c>
      <c r="DE91" s="240">
        <v>218391</v>
      </c>
      <c r="DF91" s="240">
        <v>0.19</v>
      </c>
      <c r="DG91" s="240">
        <v>23.3</v>
      </c>
      <c r="DH91" s="240">
        <v>23.39</v>
      </c>
      <c r="DI91" s="238">
        <v>161121.99400000001</v>
      </c>
      <c r="DJ91" s="238">
        <v>53958.485000000001</v>
      </c>
      <c r="DK91" s="238">
        <v>160406.255</v>
      </c>
      <c r="DL91" s="238">
        <v>194556.655</v>
      </c>
      <c r="DM91" s="238">
        <v>11786.668</v>
      </c>
      <c r="DN91" s="238">
        <v>14992.972</v>
      </c>
      <c r="DO91" s="238">
        <v>68.521000000000001</v>
      </c>
      <c r="DP91" s="238">
        <v>449.62599999999998</v>
      </c>
      <c r="DQ91" s="238">
        <v>597341.17599999998</v>
      </c>
      <c r="DR91" s="239">
        <v>30649</v>
      </c>
      <c r="DS91" s="239">
        <v>6484</v>
      </c>
      <c r="DT91" s="239">
        <v>44000</v>
      </c>
      <c r="DU91" s="239">
        <v>51754</v>
      </c>
      <c r="DV91" s="239">
        <v>1214</v>
      </c>
      <c r="DW91" s="239">
        <v>3604</v>
      </c>
      <c r="DX91" s="239">
        <v>35592</v>
      </c>
      <c r="DY91" s="238">
        <v>0</v>
      </c>
      <c r="DZ91" s="239">
        <v>173297</v>
      </c>
      <c r="EA91" s="239">
        <v>2162285</v>
      </c>
      <c r="EB91" s="238">
        <v>8141</v>
      </c>
      <c r="EC91" s="238">
        <v>10840</v>
      </c>
      <c r="ED91" s="238">
        <v>661</v>
      </c>
      <c r="EE91" s="238">
        <v>2498</v>
      </c>
      <c r="EF91" s="238">
        <v>1455</v>
      </c>
      <c r="EG91" s="238">
        <v>3033</v>
      </c>
      <c r="EH91" s="238">
        <v>1673</v>
      </c>
      <c r="EI91" s="238">
        <v>35411</v>
      </c>
      <c r="EJ91" s="238"/>
      <c r="EK91" s="238"/>
      <c r="EL91" s="238"/>
      <c r="EM91" s="238"/>
      <c r="EN91" s="239">
        <v>175282</v>
      </c>
      <c r="EO91" s="239">
        <v>47583</v>
      </c>
      <c r="EP91" s="239">
        <v>8683</v>
      </c>
      <c r="EQ91" s="239">
        <v>9353</v>
      </c>
      <c r="ER91" s="239">
        <v>8323</v>
      </c>
      <c r="ES91" s="239">
        <v>1132</v>
      </c>
      <c r="ET91" s="239">
        <v>2153</v>
      </c>
      <c r="EU91" s="239">
        <v>37201</v>
      </c>
      <c r="EV91" s="239">
        <v>413209</v>
      </c>
      <c r="EW91" s="239">
        <v>85752</v>
      </c>
      <c r="EX91" s="239">
        <v>12834</v>
      </c>
      <c r="EY91" s="239">
        <v>26914</v>
      </c>
      <c r="EZ91" s="239">
        <v>24124</v>
      </c>
      <c r="FA91" s="239">
        <v>2330</v>
      </c>
      <c r="FB91" s="239">
        <v>4563</v>
      </c>
      <c r="FC91" s="239">
        <v>133895</v>
      </c>
      <c r="FD91" s="238"/>
      <c r="FE91" s="238">
        <v>1.8</v>
      </c>
      <c r="FF91" s="238">
        <v>1.5</v>
      </c>
      <c r="FG91" s="238">
        <v>2.9</v>
      </c>
      <c r="FH91" s="238">
        <v>2.9</v>
      </c>
      <c r="FI91" s="238">
        <v>2.1</v>
      </c>
      <c r="FJ91" s="238">
        <v>2.1</v>
      </c>
      <c r="FK91" s="238">
        <v>3.6</v>
      </c>
      <c r="FL91" s="238">
        <v>34.6</v>
      </c>
      <c r="FM91" s="238">
        <v>49.2</v>
      </c>
      <c r="FN91" s="238">
        <v>37.799999999999997</v>
      </c>
      <c r="FO91" s="238">
        <v>21.5</v>
      </c>
      <c r="FP91" s="238">
        <v>30.1</v>
      </c>
      <c r="FQ91" s="238">
        <v>11.8</v>
      </c>
      <c r="FR91" s="238">
        <v>7.9</v>
      </c>
      <c r="FS91" s="238">
        <v>41.1</v>
      </c>
      <c r="FT91" s="238"/>
      <c r="FU91" s="238"/>
      <c r="FV91" s="238"/>
      <c r="FW91" s="238"/>
      <c r="FX91" s="238"/>
      <c r="FY91" s="238"/>
      <c r="FZ91" s="238"/>
      <c r="GA91" s="238">
        <v>625839</v>
      </c>
      <c r="GB91" s="244">
        <v>23323.197</v>
      </c>
      <c r="GC91" s="242">
        <v>133.96507941567</v>
      </c>
      <c r="GD91" s="245">
        <v>10014.8682578031</v>
      </c>
      <c r="GE91" s="239">
        <v>8494.2911728395102</v>
      </c>
      <c r="GF91" s="239">
        <v>6965</v>
      </c>
      <c r="GG91" s="239">
        <v>28430.098659793799</v>
      </c>
      <c r="GH91" s="239" t="s">
        <v>473</v>
      </c>
      <c r="GI91" s="239">
        <v>11548.9094502436</v>
      </c>
      <c r="GJ91" s="239">
        <v>17940.395680066202</v>
      </c>
      <c r="GK91" s="239">
        <v>30502.686909090899</v>
      </c>
      <c r="GL91" s="239">
        <v>10299.592923516801</v>
      </c>
      <c r="GM91" s="239">
        <v>10834.584211459</v>
      </c>
      <c r="GN91" s="239">
        <v>10897.480327786199</v>
      </c>
      <c r="GO91" s="239">
        <v>8481.0368787425195</v>
      </c>
      <c r="GP91" s="239">
        <v>14569.5500955631</v>
      </c>
      <c r="GQ91" s="239">
        <v>15394.882878453</v>
      </c>
      <c r="GR91" s="239">
        <v>18949.834260089701</v>
      </c>
      <c r="GS91" s="239">
        <v>27615.698179974701</v>
      </c>
      <c r="GT91" s="239">
        <v>15488.554392079301</v>
      </c>
      <c r="GU91" s="239">
        <v>15989.701827778999</v>
      </c>
      <c r="GV91" s="239">
        <v>11898.1651140834</v>
      </c>
      <c r="GW91" s="239">
        <v>11568.6488346436</v>
      </c>
      <c r="GX91" s="239">
        <v>15049.443310537499</v>
      </c>
      <c r="GY91" s="239">
        <v>15898.132533783801</v>
      </c>
      <c r="GZ91" s="239">
        <v>14374.790025062601</v>
      </c>
      <c r="HA91" s="239">
        <v>11343.2588135593</v>
      </c>
      <c r="HB91" s="239">
        <v>17092.958485617601</v>
      </c>
      <c r="HC91" s="239">
        <v>21028.279824583398</v>
      </c>
      <c r="HD91" s="239">
        <v>23406.172904131599</v>
      </c>
      <c r="HE91" s="239">
        <v>11336.1703034371</v>
      </c>
      <c r="HF91" s="239">
        <v>13005.997012987</v>
      </c>
      <c r="HG91" s="239">
        <v>27149.8952069681</v>
      </c>
      <c r="HH91" s="239">
        <v>20849.754438549899</v>
      </c>
      <c r="HI91" s="239">
        <v>8831.2906974086909</v>
      </c>
      <c r="HJ91" s="239">
        <v>13979.159458366101</v>
      </c>
      <c r="HK91" s="239">
        <v>13532.854516683199</v>
      </c>
      <c r="HL91" s="239">
        <v>11492.8109713386</v>
      </c>
      <c r="HM91" s="239">
        <v>7456.9685501566801</v>
      </c>
      <c r="HN91" s="239">
        <v>16370.440355185299</v>
      </c>
      <c r="HO91" s="239">
        <v>16591.6573333333</v>
      </c>
      <c r="HP91" s="239">
        <v>34876.559637462196</v>
      </c>
      <c r="HQ91" s="239">
        <v>15032.416078394601</v>
      </c>
      <c r="HR91" s="239">
        <v>21949.699029068801</v>
      </c>
      <c r="HS91" s="239">
        <v>30217.206208851501</v>
      </c>
      <c r="HT91" s="239">
        <v>18802.1783890845</v>
      </c>
      <c r="HU91" s="239">
        <v>12299.3151789474</v>
      </c>
      <c r="HV91" s="239">
        <v>10716.8969299008</v>
      </c>
      <c r="HW91" s="239">
        <v>11670.3251058201</v>
      </c>
      <c r="HX91" s="239">
        <v>16384.349875839602</v>
      </c>
      <c r="HY91" s="239">
        <v>17879.294540229901</v>
      </c>
      <c r="HZ91" s="239">
        <v>9968.0460190431095</v>
      </c>
      <c r="IA91" s="239">
        <v>9093.7583521181296</v>
      </c>
      <c r="IB91" s="239">
        <v>9999.1771026419992</v>
      </c>
      <c r="IC91" s="239">
        <v>13879.6060239648</v>
      </c>
      <c r="ID91" s="239">
        <v>26500.0908136094</v>
      </c>
      <c r="IE91" s="239">
        <v>13761.888903155599</v>
      </c>
      <c r="IF91" s="239">
        <v>12185.3734051184</v>
      </c>
      <c r="IG91" s="239">
        <v>11315.722036995699</v>
      </c>
      <c r="IH91" s="238"/>
      <c r="II91" s="238"/>
      <c r="IJ91" s="238"/>
      <c r="IK91" s="238"/>
      <c r="IL91" s="238"/>
      <c r="IM91" s="238"/>
      <c r="IN91" s="238"/>
      <c r="IO91" s="238"/>
      <c r="IP91" s="219"/>
    </row>
    <row r="92" spans="1:250" ht="15.75" customHeight="1">
      <c r="A92" s="237">
        <v>42339</v>
      </c>
      <c r="B92" s="240">
        <v>1672.31</v>
      </c>
      <c r="C92" s="240">
        <v>1723.75</v>
      </c>
      <c r="D92" s="240">
        <v>1685.71</v>
      </c>
      <c r="E92" s="240">
        <v>2966.92</v>
      </c>
      <c r="F92" s="240">
        <v>6505</v>
      </c>
      <c r="G92" s="240">
        <v>3488.57</v>
      </c>
      <c r="H92" s="238">
        <v>284.911</v>
      </c>
      <c r="I92" s="238" t="s">
        <v>474</v>
      </c>
      <c r="J92" s="239">
        <v>32622</v>
      </c>
      <c r="K92" s="239">
        <v>12725</v>
      </c>
      <c r="L92" s="239">
        <v>10650</v>
      </c>
      <c r="M92" s="239">
        <v>175868</v>
      </c>
      <c r="N92" s="239">
        <v>32152</v>
      </c>
      <c r="O92" s="239">
        <v>24149</v>
      </c>
      <c r="P92" s="239">
        <v>122183</v>
      </c>
      <c r="Q92" s="239">
        <v>11253</v>
      </c>
      <c r="R92" s="239">
        <v>13162</v>
      </c>
      <c r="S92" s="239">
        <v>15120</v>
      </c>
      <c r="T92" s="240">
        <v>92366</v>
      </c>
      <c r="U92" s="240">
        <v>400048</v>
      </c>
      <c r="V92" s="238">
        <v>2577</v>
      </c>
      <c r="W92" s="238">
        <v>71492</v>
      </c>
      <c r="X92" s="238">
        <v>1419</v>
      </c>
      <c r="Y92" s="238">
        <v>75488</v>
      </c>
      <c r="Z92" s="238">
        <v>451527</v>
      </c>
      <c r="AA92" s="238">
        <v>6153435</v>
      </c>
      <c r="AB92" s="238">
        <v>28875</v>
      </c>
      <c r="AC92" s="238">
        <v>6633837</v>
      </c>
      <c r="AD92" s="238"/>
      <c r="AE92" s="238"/>
      <c r="AF92" s="238"/>
      <c r="AG92" s="238"/>
      <c r="AH92" s="238"/>
      <c r="AI92" s="238"/>
      <c r="AJ92" s="238"/>
      <c r="AK92" s="238"/>
      <c r="AL92" s="238"/>
      <c r="AM92" s="238"/>
      <c r="AN92" s="238"/>
      <c r="AO92" s="238"/>
      <c r="AP92" s="238"/>
      <c r="AQ92" s="238"/>
      <c r="AR92" s="238">
        <v>5709562</v>
      </c>
      <c r="AS92" s="238">
        <v>924275</v>
      </c>
      <c r="AT92" s="238">
        <v>6633837</v>
      </c>
      <c r="AU92" s="238">
        <v>9488</v>
      </c>
      <c r="AV92" s="238">
        <v>29580</v>
      </c>
      <c r="AW92" s="238">
        <v>6589.5</v>
      </c>
      <c r="AX92" s="238">
        <v>10527</v>
      </c>
      <c r="AY92" s="238">
        <v>38512</v>
      </c>
      <c r="AZ92" s="238">
        <v>1268</v>
      </c>
      <c r="BA92" s="238">
        <v>95964.5</v>
      </c>
      <c r="BB92" s="238">
        <v>2649442</v>
      </c>
      <c r="BC92" s="238">
        <v>6421040</v>
      </c>
      <c r="BD92" s="238">
        <v>1676043</v>
      </c>
      <c r="BE92" s="238">
        <v>2173808</v>
      </c>
      <c r="BF92" s="238">
        <v>6823810</v>
      </c>
      <c r="BG92" s="238">
        <v>463978</v>
      </c>
      <c r="BH92" s="238">
        <v>20208121</v>
      </c>
      <c r="BI92" s="238"/>
      <c r="BJ92" s="238"/>
      <c r="BK92" s="238"/>
      <c r="BL92" s="238"/>
      <c r="BM92" s="238"/>
      <c r="BN92" s="238"/>
      <c r="BO92" s="238"/>
      <c r="BP92" s="238"/>
      <c r="BQ92" s="238"/>
      <c r="BR92" s="238"/>
      <c r="BS92" s="238"/>
      <c r="BT92" s="238"/>
      <c r="BU92" s="238"/>
      <c r="BV92" s="238"/>
      <c r="BW92" s="238">
        <v>18263891</v>
      </c>
      <c r="BX92" s="238">
        <v>1944230</v>
      </c>
      <c r="BY92" s="244">
        <v>20208121</v>
      </c>
      <c r="BZ92" s="238">
        <v>8220.9087031490799</v>
      </c>
      <c r="CA92" s="243">
        <v>994</v>
      </c>
      <c r="CB92" s="238">
        <v>450</v>
      </c>
      <c r="CC92" s="238">
        <v>242</v>
      </c>
      <c r="CD92" s="238">
        <v>103081</v>
      </c>
      <c r="CE92" s="238">
        <v>1320830</v>
      </c>
      <c r="CF92" s="238"/>
      <c r="CG92" s="238"/>
      <c r="CH92" s="238" t="s">
        <v>474</v>
      </c>
      <c r="CI92" s="238" t="s">
        <v>474</v>
      </c>
      <c r="CJ92" s="242">
        <v>638.30784041257698</v>
      </c>
      <c r="CK92" s="243"/>
      <c r="CL92" s="238"/>
      <c r="CM92" s="238"/>
      <c r="CN92" s="238"/>
      <c r="CO92" s="238"/>
      <c r="CP92" s="238"/>
      <c r="CQ92" s="238"/>
      <c r="CR92" s="240">
        <v>2905</v>
      </c>
      <c r="CS92" s="240">
        <v>32405</v>
      </c>
      <c r="CT92" s="240">
        <v>15399</v>
      </c>
      <c r="CU92" s="240">
        <v>145150</v>
      </c>
      <c r="CV92" s="240">
        <v>2804</v>
      </c>
      <c r="CW92" s="240">
        <v>37153</v>
      </c>
      <c r="CX92" s="240">
        <v>3767</v>
      </c>
      <c r="CY92" s="240">
        <v>23188</v>
      </c>
      <c r="CZ92" s="240">
        <v>106821.38</v>
      </c>
      <c r="DA92" s="240">
        <v>1172238.5321</v>
      </c>
      <c r="DB92" s="240">
        <v>66347.360700000005</v>
      </c>
      <c r="DC92" s="240">
        <v>808712.53110000002</v>
      </c>
      <c r="DD92" s="238">
        <v>1534539</v>
      </c>
      <c r="DE92" s="240">
        <v>190326</v>
      </c>
      <c r="DF92" s="240">
        <v>0.19</v>
      </c>
      <c r="DG92" s="240">
        <v>26.93</v>
      </c>
      <c r="DH92" s="240">
        <v>27.54</v>
      </c>
      <c r="DI92" s="238">
        <v>192492.67499999999</v>
      </c>
      <c r="DJ92" s="238">
        <v>68027.103000000003</v>
      </c>
      <c r="DK92" s="238">
        <v>188007.47399999999</v>
      </c>
      <c r="DL92" s="238">
        <v>231293.15</v>
      </c>
      <c r="DM92" s="238">
        <v>13361.007</v>
      </c>
      <c r="DN92" s="238">
        <v>16395.881000000001</v>
      </c>
      <c r="DO92" s="238">
        <v>86.004999999999995</v>
      </c>
      <c r="DP92" s="238">
        <v>224.50800000000001</v>
      </c>
      <c r="DQ92" s="238">
        <v>709887.80299999996</v>
      </c>
      <c r="DR92" s="239">
        <v>21932</v>
      </c>
      <c r="DS92" s="239">
        <v>5236</v>
      </c>
      <c r="DT92" s="239">
        <v>39063</v>
      </c>
      <c r="DU92" s="239">
        <v>64093</v>
      </c>
      <c r="DV92" s="239">
        <v>794</v>
      </c>
      <c r="DW92" s="239">
        <v>2655</v>
      </c>
      <c r="DX92" s="239">
        <v>38175</v>
      </c>
      <c r="DY92" s="238">
        <v>0</v>
      </c>
      <c r="DZ92" s="239">
        <v>171948</v>
      </c>
      <c r="EA92" s="239">
        <v>2067993</v>
      </c>
      <c r="EB92" s="238">
        <v>7798</v>
      </c>
      <c r="EC92" s="238">
        <v>9856</v>
      </c>
      <c r="ED92" s="238">
        <v>463</v>
      </c>
      <c r="EE92" s="238">
        <v>2403</v>
      </c>
      <c r="EF92" s="238">
        <v>1438</v>
      </c>
      <c r="EG92" s="238">
        <v>1991</v>
      </c>
      <c r="EH92" s="238">
        <v>1270</v>
      </c>
      <c r="EI92" s="238">
        <v>43362</v>
      </c>
      <c r="EJ92" s="238"/>
      <c r="EK92" s="238"/>
      <c r="EL92" s="238"/>
      <c r="EM92" s="238"/>
      <c r="EN92" s="239">
        <v>172734</v>
      </c>
      <c r="EO92" s="239">
        <v>45954</v>
      </c>
      <c r="EP92" s="239">
        <v>8444</v>
      </c>
      <c r="EQ92" s="239">
        <v>4794</v>
      </c>
      <c r="ER92" s="239">
        <v>9159</v>
      </c>
      <c r="ES92" s="239">
        <v>1913</v>
      </c>
      <c r="ET92" s="239">
        <v>3010</v>
      </c>
      <c r="EU92" s="239">
        <v>37073</v>
      </c>
      <c r="EV92" s="239">
        <v>435008</v>
      </c>
      <c r="EW92" s="239">
        <v>86192</v>
      </c>
      <c r="EX92" s="239">
        <v>12568</v>
      </c>
      <c r="EY92" s="239">
        <v>19103</v>
      </c>
      <c r="EZ92" s="239">
        <v>31279</v>
      </c>
      <c r="FA92" s="239">
        <v>4569</v>
      </c>
      <c r="FB92" s="239">
        <v>7040</v>
      </c>
      <c r="FC92" s="239">
        <v>131307</v>
      </c>
      <c r="FD92" s="238"/>
      <c r="FE92" s="238">
        <v>1.9</v>
      </c>
      <c r="FF92" s="238">
        <v>1.5</v>
      </c>
      <c r="FG92" s="238">
        <v>4</v>
      </c>
      <c r="FH92" s="238">
        <v>3.4</v>
      </c>
      <c r="FI92" s="238">
        <v>2.4</v>
      </c>
      <c r="FJ92" s="238">
        <v>2.2999999999999998</v>
      </c>
      <c r="FK92" s="238">
        <v>3.5</v>
      </c>
      <c r="FL92" s="238">
        <v>34.200000000000003</v>
      </c>
      <c r="FM92" s="238">
        <v>48</v>
      </c>
      <c r="FN92" s="238">
        <v>36.4</v>
      </c>
      <c r="FO92" s="238">
        <v>13.7</v>
      </c>
      <c r="FP92" s="238">
        <v>37.200000000000003</v>
      </c>
      <c r="FQ92" s="238">
        <v>23.3</v>
      </c>
      <c r="FR92" s="238">
        <v>9.3000000000000007</v>
      </c>
      <c r="FS92" s="238">
        <v>36.5</v>
      </c>
      <c r="FT92" s="238"/>
      <c r="FU92" s="238"/>
      <c r="FV92" s="238"/>
      <c r="FW92" s="238"/>
      <c r="FX92" s="238"/>
      <c r="FY92" s="238"/>
      <c r="FZ92" s="238"/>
      <c r="GA92" s="238">
        <v>686042.79399999999</v>
      </c>
      <c r="GB92" s="244">
        <v>25566.813999999998</v>
      </c>
      <c r="GC92" s="242">
        <v>141.220497588905</v>
      </c>
      <c r="GD92" s="245">
        <v>14256.723816831</v>
      </c>
      <c r="GE92" s="239">
        <v>12691.9022641509</v>
      </c>
      <c r="GF92" s="239">
        <v>9989.9979999999996</v>
      </c>
      <c r="GG92" s="239">
        <v>43872.453986254302</v>
      </c>
      <c r="GH92" s="239" t="s">
        <v>473</v>
      </c>
      <c r="GI92" s="239">
        <v>19418.469754385998</v>
      </c>
      <c r="GJ92" s="239">
        <v>29706.035916959001</v>
      </c>
      <c r="GK92" s="239">
        <v>44502.773859649104</v>
      </c>
      <c r="GL92" s="239">
        <v>16134.6977701778</v>
      </c>
      <c r="GM92" s="239">
        <v>17011.7938417431</v>
      </c>
      <c r="GN92" s="239">
        <v>19382.722943877601</v>
      </c>
      <c r="GO92" s="239">
        <v>14053.87644727</v>
      </c>
      <c r="GP92" s="239">
        <v>22757.568929539299</v>
      </c>
      <c r="GQ92" s="239">
        <v>29379.094339096398</v>
      </c>
      <c r="GR92" s="239">
        <v>29370.4189864865</v>
      </c>
      <c r="GS92" s="239">
        <v>41610.332178536002</v>
      </c>
      <c r="GT92" s="239">
        <v>25982.251688827098</v>
      </c>
      <c r="GU92" s="239">
        <v>25312.9796625446</v>
      </c>
      <c r="GV92" s="239">
        <v>19567.723548895901</v>
      </c>
      <c r="GW92" s="239">
        <v>20730.363025070401</v>
      </c>
      <c r="GX92" s="239">
        <v>26282.1573203751</v>
      </c>
      <c r="GY92" s="239">
        <v>24043.3842711865</v>
      </c>
      <c r="GZ92" s="239">
        <v>25072.183474683501</v>
      </c>
      <c r="HA92" s="239">
        <v>17167.3839181287</v>
      </c>
      <c r="HB92" s="239">
        <v>26840.1275798319</v>
      </c>
      <c r="HC92" s="239">
        <v>39108.511159217902</v>
      </c>
      <c r="HD92" s="239">
        <v>36381.1473306931</v>
      </c>
      <c r="HE92" s="239">
        <v>17605.198362961</v>
      </c>
      <c r="HF92" s="239">
        <v>20601.234743589699</v>
      </c>
      <c r="HG92" s="239">
        <v>41941.180439612697</v>
      </c>
      <c r="HH92" s="239">
        <v>32538.219178321699</v>
      </c>
      <c r="HI92" s="239">
        <v>12786.8464512185</v>
      </c>
      <c r="HJ92" s="239">
        <v>21127.718623971199</v>
      </c>
      <c r="HK92" s="239">
        <v>20246.1938189145</v>
      </c>
      <c r="HL92" s="239">
        <v>17301.490648982501</v>
      </c>
      <c r="HM92" s="239">
        <v>10677.0194188079</v>
      </c>
      <c r="HN92" s="239">
        <v>23024.00055873</v>
      </c>
      <c r="HO92" s="239">
        <v>27120.060666666701</v>
      </c>
      <c r="HP92" s="239">
        <v>52372.5948255814</v>
      </c>
      <c r="HQ92" s="239">
        <v>22790.939595164</v>
      </c>
      <c r="HR92" s="239">
        <v>32764.0846472661</v>
      </c>
      <c r="HS92" s="239">
        <v>41894.117510901298</v>
      </c>
      <c r="HT92" s="239">
        <v>29630.963355555701</v>
      </c>
      <c r="HU92" s="239">
        <v>17615.199789251801</v>
      </c>
      <c r="HV92" s="239">
        <v>16284.839958144399</v>
      </c>
      <c r="HW92" s="239">
        <v>17371.642580645199</v>
      </c>
      <c r="HX92" s="239">
        <v>24756.526922610701</v>
      </c>
      <c r="HY92" s="239">
        <v>26540.3849860724</v>
      </c>
      <c r="HZ92" s="239">
        <v>14712.432620690999</v>
      </c>
      <c r="IA92" s="239">
        <v>12977.0231191117</v>
      </c>
      <c r="IB92" s="239">
        <v>14681.3265802034</v>
      </c>
      <c r="IC92" s="239">
        <v>20524.3111269238</v>
      </c>
      <c r="ID92" s="239">
        <v>34756.583051597103</v>
      </c>
      <c r="IE92" s="239">
        <v>20470.614335516701</v>
      </c>
      <c r="IF92" s="239">
        <v>18032.6349446202</v>
      </c>
      <c r="IG92" s="239">
        <v>16733.2575940352</v>
      </c>
      <c r="IH92" s="238"/>
      <c r="II92" s="238"/>
      <c r="IJ92" s="238"/>
      <c r="IK92" s="238"/>
      <c r="IL92" s="238"/>
      <c r="IM92" s="238"/>
      <c r="IN92" s="238"/>
      <c r="IO92" s="238"/>
      <c r="IP92" s="219"/>
    </row>
    <row r="93" spans="1:250" ht="15.75" customHeight="1">
      <c r="A93" s="237">
        <v>42370</v>
      </c>
      <c r="B93" s="240">
        <v>2140</v>
      </c>
      <c r="C93" s="240">
        <v>1850</v>
      </c>
      <c r="D93" s="240">
        <v>2000</v>
      </c>
      <c r="E93" s="240">
        <v>3300</v>
      </c>
      <c r="F93" s="240">
        <v>6814</v>
      </c>
      <c r="G93" s="240">
        <v>3700</v>
      </c>
      <c r="H93" s="238">
        <v>251.14400000000001</v>
      </c>
      <c r="I93" s="238" t="s">
        <v>474</v>
      </c>
      <c r="J93" s="239">
        <v>44229</v>
      </c>
      <c r="K93" s="239">
        <v>22296</v>
      </c>
      <c r="L93" s="239">
        <v>3056</v>
      </c>
      <c r="M93" s="239">
        <v>242095</v>
      </c>
      <c r="N93" s="239">
        <v>54207</v>
      </c>
      <c r="O93" s="239">
        <v>8831</v>
      </c>
      <c r="P93" s="239">
        <v>177297</v>
      </c>
      <c r="Q93" s="239">
        <v>18971</v>
      </c>
      <c r="R93" s="239">
        <v>4857</v>
      </c>
      <c r="S93" s="239">
        <v>12915</v>
      </c>
      <c r="T93" s="240">
        <v>83686</v>
      </c>
      <c r="U93" s="240">
        <v>374091</v>
      </c>
      <c r="V93" s="238">
        <v>2508</v>
      </c>
      <c r="W93" s="238">
        <v>63281</v>
      </c>
      <c r="X93" s="238">
        <v>347</v>
      </c>
      <c r="Y93" s="238">
        <v>66136</v>
      </c>
      <c r="Z93" s="238">
        <v>451868</v>
      </c>
      <c r="AA93" s="238">
        <v>5459568</v>
      </c>
      <c r="AB93" s="238">
        <v>24366</v>
      </c>
      <c r="AC93" s="238">
        <v>5935802</v>
      </c>
      <c r="AD93" s="238"/>
      <c r="AE93" s="238"/>
      <c r="AF93" s="238"/>
      <c r="AG93" s="238"/>
      <c r="AH93" s="238"/>
      <c r="AI93" s="238"/>
      <c r="AJ93" s="238"/>
      <c r="AK93" s="238"/>
      <c r="AL93" s="238"/>
      <c r="AM93" s="238"/>
      <c r="AN93" s="238"/>
      <c r="AO93" s="238"/>
      <c r="AP93" s="238"/>
      <c r="AQ93" s="238"/>
      <c r="AR93" s="238">
        <v>4829496</v>
      </c>
      <c r="AS93" s="238">
        <v>1106306</v>
      </c>
      <c r="AT93" s="238">
        <v>5935802</v>
      </c>
      <c r="AU93" s="238">
        <v>9087</v>
      </c>
      <c r="AV93" s="238">
        <v>23683</v>
      </c>
      <c r="AW93" s="238">
        <v>6355</v>
      </c>
      <c r="AX93" s="238">
        <v>8983</v>
      </c>
      <c r="AY93" s="238">
        <v>33168</v>
      </c>
      <c r="AZ93" s="238">
        <v>1107</v>
      </c>
      <c r="BA93" s="238">
        <v>82383</v>
      </c>
      <c r="BB93" s="238">
        <v>2582496</v>
      </c>
      <c r="BC93" s="238">
        <v>5156220</v>
      </c>
      <c r="BD93" s="238">
        <v>1602465</v>
      </c>
      <c r="BE93" s="238">
        <v>1874664</v>
      </c>
      <c r="BF93" s="238">
        <v>5883538</v>
      </c>
      <c r="BG93" s="238">
        <v>398093</v>
      </c>
      <c r="BH93" s="238">
        <v>17497476</v>
      </c>
      <c r="BI93" s="238"/>
      <c r="BJ93" s="238"/>
      <c r="BK93" s="238"/>
      <c r="BL93" s="238"/>
      <c r="BM93" s="238"/>
      <c r="BN93" s="238"/>
      <c r="BO93" s="238"/>
      <c r="BP93" s="238"/>
      <c r="BQ93" s="238"/>
      <c r="BR93" s="238"/>
      <c r="BS93" s="238"/>
      <c r="BT93" s="238"/>
      <c r="BU93" s="238"/>
      <c r="BV93" s="238"/>
      <c r="BW93" s="238">
        <v>15386986</v>
      </c>
      <c r="BX93" s="238">
        <v>1900563</v>
      </c>
      <c r="BY93" s="244">
        <v>17287549</v>
      </c>
      <c r="BZ93" s="238">
        <v>8443.3886568753205</v>
      </c>
      <c r="CA93" s="243">
        <v>1002</v>
      </c>
      <c r="CB93" s="238">
        <v>452</v>
      </c>
      <c r="CC93" s="238">
        <v>245</v>
      </c>
      <c r="CD93" s="238">
        <v>91237</v>
      </c>
      <c r="CE93" s="238">
        <v>858496</v>
      </c>
      <c r="CF93" s="238"/>
      <c r="CG93" s="238"/>
      <c r="CH93" s="238">
        <v>378.26518800000002</v>
      </c>
      <c r="CI93" s="238">
        <v>5045.9756989999996</v>
      </c>
      <c r="CJ93" s="242">
        <v>380.05366088697599</v>
      </c>
      <c r="CK93" s="243"/>
      <c r="CL93" s="238"/>
      <c r="CM93" s="238"/>
      <c r="CN93" s="238"/>
      <c r="CO93" s="238"/>
      <c r="CP93" s="238"/>
      <c r="CQ93" s="238"/>
      <c r="CR93" s="240">
        <v>5431</v>
      </c>
      <c r="CS93" s="240">
        <v>57546</v>
      </c>
      <c r="CT93" s="240">
        <v>12963</v>
      </c>
      <c r="CU93" s="240">
        <v>128152</v>
      </c>
      <c r="CV93" s="240">
        <v>3403</v>
      </c>
      <c r="CW93" s="240">
        <v>39612</v>
      </c>
      <c r="CX93" s="240">
        <v>3868</v>
      </c>
      <c r="CY93" s="240">
        <v>24720</v>
      </c>
      <c r="CZ93" s="240">
        <v>91585.475200000001</v>
      </c>
      <c r="DA93" s="240">
        <v>1063890.1066000001</v>
      </c>
      <c r="DB93" s="240">
        <v>66005.781700000007</v>
      </c>
      <c r="DC93" s="240">
        <v>759619.10219999996</v>
      </c>
      <c r="DD93" s="238">
        <v>1569353</v>
      </c>
      <c r="DE93" s="240">
        <v>247882</v>
      </c>
      <c r="DF93" s="240">
        <v>0.19</v>
      </c>
      <c r="DG93" s="240">
        <v>25.76</v>
      </c>
      <c r="DH93" s="240">
        <v>26.31</v>
      </c>
      <c r="DI93" s="238">
        <v>202770.36199999999</v>
      </c>
      <c r="DJ93" s="238">
        <v>66427.567999999999</v>
      </c>
      <c r="DK93" s="238">
        <v>160987.674</v>
      </c>
      <c r="DL93" s="238">
        <v>247313.19399999999</v>
      </c>
      <c r="DM93" s="238">
        <v>10979.759</v>
      </c>
      <c r="DN93" s="238">
        <v>14212.72</v>
      </c>
      <c r="DO93" s="238">
        <v>94.331999999999994</v>
      </c>
      <c r="DP93" s="238">
        <v>497.90800000000002</v>
      </c>
      <c r="DQ93" s="238">
        <v>703283.51699999999</v>
      </c>
      <c r="DR93" s="239">
        <v>21029</v>
      </c>
      <c r="DS93" s="239">
        <v>5292</v>
      </c>
      <c r="DT93" s="239">
        <v>34392</v>
      </c>
      <c r="DU93" s="239">
        <v>78662</v>
      </c>
      <c r="DV93" s="239">
        <v>517</v>
      </c>
      <c r="DW93" s="239">
        <v>2563</v>
      </c>
      <c r="DX93" s="239">
        <v>36509</v>
      </c>
      <c r="DY93" s="238">
        <v>0</v>
      </c>
      <c r="DZ93" s="239">
        <v>178964</v>
      </c>
      <c r="EA93" s="239">
        <v>2104938</v>
      </c>
      <c r="EB93" s="238">
        <v>8184</v>
      </c>
      <c r="EC93" s="238">
        <v>9952</v>
      </c>
      <c r="ED93" s="238">
        <v>295</v>
      </c>
      <c r="EE93" s="238">
        <v>353</v>
      </c>
      <c r="EF93" s="238">
        <v>1395</v>
      </c>
      <c r="EG93" s="238">
        <v>496</v>
      </c>
      <c r="EH93" s="238">
        <v>1228</v>
      </c>
      <c r="EI93" s="238">
        <v>51620</v>
      </c>
      <c r="EJ93" s="238"/>
      <c r="EK93" s="238"/>
      <c r="EL93" s="238"/>
      <c r="EM93" s="238"/>
      <c r="EN93" s="239">
        <v>265043</v>
      </c>
      <c r="EO93" s="239">
        <v>44659</v>
      </c>
      <c r="EP93" s="239">
        <v>9446</v>
      </c>
      <c r="EQ93" s="239">
        <v>21638</v>
      </c>
      <c r="ER93" s="239">
        <v>14205</v>
      </c>
      <c r="ES93" s="239">
        <v>5078</v>
      </c>
      <c r="ET93" s="239">
        <v>20492</v>
      </c>
      <c r="EU93" s="239">
        <v>69522</v>
      </c>
      <c r="EV93" s="239">
        <v>1010114</v>
      </c>
      <c r="EW93" s="239">
        <v>90504</v>
      </c>
      <c r="EX93" s="239">
        <v>14139</v>
      </c>
      <c r="EY93" s="239">
        <v>122406</v>
      </c>
      <c r="EZ93" s="239">
        <v>82656</v>
      </c>
      <c r="FA93" s="239">
        <v>20136</v>
      </c>
      <c r="FB93" s="239">
        <v>75767</v>
      </c>
      <c r="FC93" s="239">
        <v>302873</v>
      </c>
      <c r="FD93" s="238"/>
      <c r="FE93" s="238">
        <v>2</v>
      </c>
      <c r="FF93" s="238">
        <v>1.5</v>
      </c>
      <c r="FG93" s="238">
        <v>5.7</v>
      </c>
      <c r="FH93" s="238">
        <v>5.8</v>
      </c>
      <c r="FI93" s="238">
        <v>3.7</v>
      </c>
      <c r="FJ93" s="238">
        <v>4</v>
      </c>
      <c r="FK93" s="238">
        <v>4.4000000000000004</v>
      </c>
      <c r="FL93" s="238">
        <v>64.2</v>
      </c>
      <c r="FM93" s="238">
        <v>47.33</v>
      </c>
      <c r="FN93" s="238">
        <v>42.01</v>
      </c>
      <c r="FO93" s="238">
        <v>69.010000000000005</v>
      </c>
      <c r="FP93" s="238">
        <v>79.75</v>
      </c>
      <c r="FQ93" s="238">
        <v>84.07</v>
      </c>
      <c r="FR93" s="238">
        <v>63.18</v>
      </c>
      <c r="FS93" s="238">
        <v>68.59</v>
      </c>
      <c r="FT93" s="238"/>
      <c r="FU93" s="238"/>
      <c r="FV93" s="238"/>
      <c r="FW93" s="238"/>
      <c r="FX93" s="238"/>
      <c r="FY93" s="238"/>
      <c r="FZ93" s="238"/>
      <c r="GA93" s="238">
        <v>707823.44299999997</v>
      </c>
      <c r="GB93" s="244">
        <v>26378.514999999999</v>
      </c>
      <c r="GC93" s="242">
        <v>145.57509944216</v>
      </c>
      <c r="GD93" s="245">
        <v>10408.7373651833</v>
      </c>
      <c r="GE93" s="239">
        <v>8760.939875</v>
      </c>
      <c r="GF93" s="239">
        <v>8371.6885714285709</v>
      </c>
      <c r="GG93" s="239">
        <v>31470.310138408298</v>
      </c>
      <c r="GH93" s="239" t="s">
        <v>473</v>
      </c>
      <c r="GI93" s="239">
        <v>11227.9154740741</v>
      </c>
      <c r="GJ93" s="239">
        <v>21108.7482667556</v>
      </c>
      <c r="GK93" s="239">
        <v>40655.257894736802</v>
      </c>
      <c r="GL93" s="239">
        <v>9902.7601271186595</v>
      </c>
      <c r="GM93" s="239">
        <v>11457.4861699716</v>
      </c>
      <c r="GN93" s="239">
        <v>11211.649025667901</v>
      </c>
      <c r="GO93" s="239">
        <v>9667.8300853485107</v>
      </c>
      <c r="GP93" s="239">
        <v>19536.225475138101</v>
      </c>
      <c r="GQ93" s="239">
        <v>16509.755487944902</v>
      </c>
      <c r="GR93" s="239">
        <v>25442.832987013</v>
      </c>
      <c r="GS93" s="239">
        <v>30087.211118863699</v>
      </c>
      <c r="GT93" s="239">
        <v>14757.510704836701</v>
      </c>
      <c r="GU93" s="239">
        <v>17043.3663324429</v>
      </c>
      <c r="GV93" s="239">
        <v>14320.3888909657</v>
      </c>
      <c r="GW93" s="239">
        <v>12052.5870522817</v>
      </c>
      <c r="GX93" s="239">
        <v>15230.0347374585</v>
      </c>
      <c r="GY93" s="239">
        <v>16704.9384444444</v>
      </c>
      <c r="GZ93" s="239">
        <v>13779.815243749999</v>
      </c>
      <c r="HA93" s="239">
        <v>12886.150175438601</v>
      </c>
      <c r="HB93" s="239">
        <v>19952.141250000001</v>
      </c>
      <c r="HC93" s="239">
        <v>31016.102662240501</v>
      </c>
      <c r="HD93" s="239">
        <v>25185.550226550102</v>
      </c>
      <c r="HE93" s="239">
        <v>13341.8647130389</v>
      </c>
      <c r="HF93" s="239">
        <v>13324.854705882401</v>
      </c>
      <c r="HG93" s="239">
        <v>67280.791706243195</v>
      </c>
      <c r="HH93" s="239">
        <v>23603.055374564399</v>
      </c>
      <c r="HI93" s="239">
        <v>8692.4992289653092</v>
      </c>
      <c r="HJ93" s="239">
        <v>14865.928155605099</v>
      </c>
      <c r="HK93" s="239">
        <v>14439.418620821099</v>
      </c>
      <c r="HL93" s="239">
        <v>11813.227323073699</v>
      </c>
      <c r="HM93" s="239">
        <v>7350.8171393664097</v>
      </c>
      <c r="HN93" s="239">
        <v>17862.231551050299</v>
      </c>
      <c r="HO93" s="239" t="s">
        <v>473</v>
      </c>
      <c r="HP93" s="239">
        <v>35159.254556213004</v>
      </c>
      <c r="HQ93" s="239">
        <v>15388.0927563859</v>
      </c>
      <c r="HR93" s="239">
        <v>26827.399356428399</v>
      </c>
      <c r="HS93" s="239">
        <v>31568.4122041259</v>
      </c>
      <c r="HT93" s="239">
        <v>20706.745861613101</v>
      </c>
      <c r="HU93" s="239">
        <v>12673.628559499</v>
      </c>
      <c r="HV93" s="239">
        <v>11304.184962380299</v>
      </c>
      <c r="HW93" s="239">
        <v>11308.1470780857</v>
      </c>
      <c r="HX93" s="239">
        <v>17725.130087947298</v>
      </c>
      <c r="HY93" s="239">
        <v>22849.6244380403</v>
      </c>
      <c r="HZ93" s="239">
        <v>10460.2202372958</v>
      </c>
      <c r="IA93" s="239">
        <v>10105.8161527874</v>
      </c>
      <c r="IB93" s="239">
        <v>10113.833529471</v>
      </c>
      <c r="IC93" s="239">
        <v>15156.5228018087</v>
      </c>
      <c r="ID93" s="239">
        <v>30418.212274529302</v>
      </c>
      <c r="IE93" s="239">
        <v>15933.7464274923</v>
      </c>
      <c r="IF93" s="239">
        <v>12639.3545974259</v>
      </c>
      <c r="IG93" s="239">
        <v>9881.6286208456004</v>
      </c>
      <c r="IH93" s="238"/>
      <c r="II93" s="238"/>
      <c r="IJ93" s="238"/>
      <c r="IK93" s="238"/>
      <c r="IL93" s="238"/>
      <c r="IM93" s="238"/>
      <c r="IN93" s="238"/>
      <c r="IO93" s="238"/>
      <c r="IP93" s="219"/>
    </row>
    <row r="94" spans="1:250" ht="15.75" customHeight="1">
      <c r="A94" s="237">
        <v>42401</v>
      </c>
      <c r="B94" s="240">
        <v>2254.44</v>
      </c>
      <c r="C94" s="240">
        <v>1910</v>
      </c>
      <c r="D94" s="240">
        <v>2033.33</v>
      </c>
      <c r="E94" s="240">
        <v>3507.89</v>
      </c>
      <c r="F94" s="240">
        <v>7565</v>
      </c>
      <c r="G94" s="240">
        <v>3949.38</v>
      </c>
      <c r="H94" s="238">
        <v>211.31</v>
      </c>
      <c r="I94" s="238" t="s">
        <v>474</v>
      </c>
      <c r="J94" s="239">
        <v>36783</v>
      </c>
      <c r="K94" s="239">
        <v>17238</v>
      </c>
      <c r="L94" s="239">
        <v>5813</v>
      </c>
      <c r="M94" s="239">
        <v>192225</v>
      </c>
      <c r="N94" s="239">
        <v>43826</v>
      </c>
      <c r="O94" s="239">
        <v>13422</v>
      </c>
      <c r="P94" s="239">
        <v>137573</v>
      </c>
      <c r="Q94" s="239">
        <v>15340</v>
      </c>
      <c r="R94" s="239">
        <v>8998</v>
      </c>
      <c r="S94" s="239">
        <v>13428</v>
      </c>
      <c r="T94" s="240">
        <v>94209</v>
      </c>
      <c r="U94" s="240">
        <v>403847</v>
      </c>
      <c r="V94" s="238">
        <v>2448</v>
      </c>
      <c r="W94" s="238">
        <v>65233</v>
      </c>
      <c r="X94" s="238">
        <v>203</v>
      </c>
      <c r="Y94" s="238">
        <v>67884</v>
      </c>
      <c r="Z94" s="238">
        <v>419069</v>
      </c>
      <c r="AA94" s="238">
        <v>5638935</v>
      </c>
      <c r="AB94" s="238">
        <v>9866</v>
      </c>
      <c r="AC94" s="238">
        <v>6067870</v>
      </c>
      <c r="AD94" s="238"/>
      <c r="AE94" s="238"/>
      <c r="AF94" s="238"/>
      <c r="AG94" s="238"/>
      <c r="AH94" s="238"/>
      <c r="AI94" s="238"/>
      <c r="AJ94" s="238"/>
      <c r="AK94" s="238"/>
      <c r="AL94" s="238"/>
      <c r="AM94" s="238"/>
      <c r="AN94" s="238"/>
      <c r="AO94" s="238"/>
      <c r="AP94" s="238"/>
      <c r="AQ94" s="238"/>
      <c r="AR94" s="238">
        <v>4975427</v>
      </c>
      <c r="AS94" s="238">
        <v>1092443</v>
      </c>
      <c r="AT94" s="238">
        <v>6067870</v>
      </c>
      <c r="AU94" s="238">
        <v>8335</v>
      </c>
      <c r="AV94" s="238">
        <v>25606</v>
      </c>
      <c r="AW94" s="238">
        <v>5518</v>
      </c>
      <c r="AX94" s="238">
        <v>9885</v>
      </c>
      <c r="AY94" s="238">
        <v>33818</v>
      </c>
      <c r="AZ94" s="238">
        <v>1007</v>
      </c>
      <c r="BA94" s="238">
        <v>84169</v>
      </c>
      <c r="BB94" s="238">
        <v>2330571</v>
      </c>
      <c r="BC94" s="238">
        <v>5563763</v>
      </c>
      <c r="BD94" s="238">
        <v>1368207</v>
      </c>
      <c r="BE94" s="238">
        <v>2059818</v>
      </c>
      <c r="BF94" s="238">
        <v>5986784</v>
      </c>
      <c r="BG94" s="238">
        <v>359046</v>
      </c>
      <c r="BH94" s="238">
        <v>17668189</v>
      </c>
      <c r="BI94" s="238"/>
      <c r="BJ94" s="238"/>
      <c r="BK94" s="238"/>
      <c r="BL94" s="238"/>
      <c r="BM94" s="238"/>
      <c r="BN94" s="238"/>
      <c r="BO94" s="238"/>
      <c r="BP94" s="238"/>
      <c r="BQ94" s="238"/>
      <c r="BR94" s="238"/>
      <c r="BS94" s="238"/>
      <c r="BT94" s="238"/>
      <c r="BU94" s="238"/>
      <c r="BV94" s="238"/>
      <c r="BW94" s="238">
        <v>15835440</v>
      </c>
      <c r="BX94" s="238">
        <v>1832749</v>
      </c>
      <c r="BY94" s="244">
        <v>17668189</v>
      </c>
      <c r="BZ94" s="238">
        <v>8578.6103983757093</v>
      </c>
      <c r="CA94" s="243">
        <v>1018</v>
      </c>
      <c r="CB94" s="238">
        <v>458</v>
      </c>
      <c r="CC94" s="238">
        <v>244</v>
      </c>
      <c r="CD94" s="238">
        <v>81893</v>
      </c>
      <c r="CE94" s="238">
        <v>802256</v>
      </c>
      <c r="CF94" s="238"/>
      <c r="CG94" s="238"/>
      <c r="CH94" s="238">
        <v>276.54236800000001</v>
      </c>
      <c r="CI94" s="238">
        <v>4214.9561910000002</v>
      </c>
      <c r="CJ94" s="242">
        <v>396.177094416594</v>
      </c>
      <c r="CK94" s="243"/>
      <c r="CL94" s="238"/>
      <c r="CM94" s="238"/>
      <c r="CN94" s="238"/>
      <c r="CO94" s="238"/>
      <c r="CP94" s="238"/>
      <c r="CQ94" s="238"/>
      <c r="CR94" s="240">
        <v>4531</v>
      </c>
      <c r="CS94" s="240">
        <v>46750</v>
      </c>
      <c r="CT94" s="240">
        <v>11588</v>
      </c>
      <c r="CU94" s="240">
        <v>109362</v>
      </c>
      <c r="CV94" s="240">
        <v>2929</v>
      </c>
      <c r="CW94" s="240">
        <v>34180</v>
      </c>
      <c r="CX94" s="240">
        <v>3607</v>
      </c>
      <c r="CY94" s="240">
        <v>21639</v>
      </c>
      <c r="CZ94" s="240">
        <v>90662.647200000007</v>
      </c>
      <c r="DA94" s="240">
        <v>1012383.4573</v>
      </c>
      <c r="DB94" s="240">
        <v>63229.588799999998</v>
      </c>
      <c r="DC94" s="240">
        <v>729773.38260000001</v>
      </c>
      <c r="DD94" s="238">
        <v>1531059</v>
      </c>
      <c r="DE94" s="240">
        <v>340464</v>
      </c>
      <c r="DF94" s="240">
        <v>0.19</v>
      </c>
      <c r="DG94" s="240">
        <v>25.09</v>
      </c>
      <c r="DH94" s="240">
        <v>26.11</v>
      </c>
      <c r="DI94" s="238">
        <v>209865.674</v>
      </c>
      <c r="DJ94" s="238">
        <v>72093.869000000006</v>
      </c>
      <c r="DK94" s="238">
        <v>162416.81099999999</v>
      </c>
      <c r="DL94" s="238">
        <v>225947.41</v>
      </c>
      <c r="DM94" s="238">
        <v>11609.239</v>
      </c>
      <c r="DN94" s="238">
        <v>15671.902</v>
      </c>
      <c r="DO94" s="238">
        <v>40.612000000000002</v>
      </c>
      <c r="DP94" s="238">
        <v>210.92599999999999</v>
      </c>
      <c r="DQ94" s="238">
        <v>697856.44299999997</v>
      </c>
      <c r="DR94" s="239">
        <v>19381</v>
      </c>
      <c r="DS94" s="239">
        <v>4725</v>
      </c>
      <c r="DT94" s="239">
        <v>41516</v>
      </c>
      <c r="DU94" s="239">
        <v>74136</v>
      </c>
      <c r="DV94" s="239">
        <v>461</v>
      </c>
      <c r="DW94" s="239">
        <v>2332</v>
      </c>
      <c r="DX94" s="239">
        <v>34383</v>
      </c>
      <c r="DY94" s="238">
        <v>0</v>
      </c>
      <c r="DZ94" s="239">
        <v>176934</v>
      </c>
      <c r="EA94" s="239">
        <v>1905955</v>
      </c>
      <c r="EB94" s="238">
        <v>7255</v>
      </c>
      <c r="EC94" s="238">
        <v>9593</v>
      </c>
      <c r="ED94" s="238">
        <v>480</v>
      </c>
      <c r="EE94" s="238">
        <v>5029</v>
      </c>
      <c r="EF94" s="238">
        <v>1327</v>
      </c>
      <c r="EG94" s="238">
        <v>3022</v>
      </c>
      <c r="EH94" s="238">
        <v>1148</v>
      </c>
      <c r="EI94" s="238">
        <v>52230</v>
      </c>
      <c r="EJ94" s="238"/>
      <c r="EK94" s="238"/>
      <c r="EL94" s="238"/>
      <c r="EM94" s="238"/>
      <c r="EN94" s="239">
        <v>232750</v>
      </c>
      <c r="EO94" s="239">
        <v>45203</v>
      </c>
      <c r="EP94" s="239">
        <v>9058</v>
      </c>
      <c r="EQ94" s="239">
        <v>15364</v>
      </c>
      <c r="ER94" s="239">
        <v>11737</v>
      </c>
      <c r="ES94" s="239">
        <v>4711</v>
      </c>
      <c r="ET94" s="239">
        <v>18312</v>
      </c>
      <c r="EU94" s="239">
        <v>54671</v>
      </c>
      <c r="EV94" s="239">
        <v>790393</v>
      </c>
      <c r="EW94" s="239">
        <v>92487</v>
      </c>
      <c r="EX94" s="239">
        <v>14664</v>
      </c>
      <c r="EY94" s="239">
        <v>86514</v>
      </c>
      <c r="EZ94" s="239">
        <v>58680</v>
      </c>
      <c r="FA94" s="239">
        <v>16067</v>
      </c>
      <c r="FB94" s="239">
        <v>60550</v>
      </c>
      <c r="FC94" s="239">
        <v>220565</v>
      </c>
      <c r="FD94" s="238"/>
      <c r="FE94" s="238">
        <v>2</v>
      </c>
      <c r="FF94" s="238">
        <v>1.6</v>
      </c>
      <c r="FG94" s="238">
        <v>5.6</v>
      </c>
      <c r="FH94" s="238">
        <v>5</v>
      </c>
      <c r="FI94" s="238">
        <v>3.4</v>
      </c>
      <c r="FJ94" s="238">
        <v>3.3</v>
      </c>
      <c r="FK94" s="238">
        <v>4</v>
      </c>
      <c r="FL94" s="238">
        <v>56.2</v>
      </c>
      <c r="FM94" s="238">
        <v>51.66</v>
      </c>
      <c r="FN94" s="238">
        <v>44.11</v>
      </c>
      <c r="FO94" s="238">
        <v>53.95</v>
      </c>
      <c r="FP94" s="238">
        <v>65.28</v>
      </c>
      <c r="FQ94" s="238">
        <v>64.599999999999994</v>
      </c>
      <c r="FR94" s="238">
        <v>56.14</v>
      </c>
      <c r="FS94" s="238">
        <v>57.62</v>
      </c>
      <c r="FT94" s="238"/>
      <c r="FU94" s="238"/>
      <c r="FV94" s="238"/>
      <c r="FW94" s="238"/>
      <c r="FX94" s="238"/>
      <c r="FY94" s="238"/>
      <c r="FZ94" s="238"/>
      <c r="GA94" s="238">
        <v>694816.83600000001</v>
      </c>
      <c r="GB94" s="244">
        <v>25893.796999999999</v>
      </c>
      <c r="GC94" s="242">
        <v>150.08781995611301</v>
      </c>
      <c r="GD94" s="245">
        <v>10465.5472053922</v>
      </c>
      <c r="GE94" s="239">
        <v>9215.1386624203897</v>
      </c>
      <c r="GF94" s="239">
        <v>9306.4814285714292</v>
      </c>
      <c r="GG94" s="239">
        <v>27028.960824742298</v>
      </c>
      <c r="GH94" s="239" t="s">
        <v>473</v>
      </c>
      <c r="GI94" s="239">
        <v>11645.3208541973</v>
      </c>
      <c r="GJ94" s="239">
        <v>20593.220630798602</v>
      </c>
      <c r="GK94" s="239">
        <v>40448.916842105296</v>
      </c>
      <c r="GL94" s="239">
        <v>10380.738179211499</v>
      </c>
      <c r="GM94" s="239">
        <v>11184.5186144236</v>
      </c>
      <c r="GN94" s="239">
        <v>12705.8750337663</v>
      </c>
      <c r="GO94" s="239">
        <v>9744.6376889848507</v>
      </c>
      <c r="GP94" s="239">
        <v>17376.560781686199</v>
      </c>
      <c r="GQ94" s="239">
        <v>15794.4673100732</v>
      </c>
      <c r="GR94" s="239">
        <v>19829.863090909101</v>
      </c>
      <c r="GS94" s="239">
        <v>28885.862571066002</v>
      </c>
      <c r="GT94" s="239">
        <v>15922.2379880314</v>
      </c>
      <c r="GU94" s="239">
        <v>18027.0875816595</v>
      </c>
      <c r="GV94" s="239">
        <v>16254.7058849281</v>
      </c>
      <c r="GW94" s="239">
        <v>14020.947026235301</v>
      </c>
      <c r="GX94" s="239">
        <v>15947.2050326925</v>
      </c>
      <c r="GY94" s="239">
        <v>16932.247161290299</v>
      </c>
      <c r="GZ94" s="239">
        <v>15097.933229620399</v>
      </c>
      <c r="HA94" s="239">
        <v>13788.693132530099</v>
      </c>
      <c r="HB94" s="239">
        <v>20724.153743718602</v>
      </c>
      <c r="HC94" s="239">
        <v>24337.736090795999</v>
      </c>
      <c r="HD94" s="239">
        <v>23508.281847211001</v>
      </c>
      <c r="HE94" s="239">
        <v>13029.0789940828</v>
      </c>
      <c r="HF94" s="239">
        <v>14131.938289473699</v>
      </c>
      <c r="HG94" s="239">
        <v>35215.453706612199</v>
      </c>
      <c r="HH94" s="239">
        <v>22892.795284837899</v>
      </c>
      <c r="HI94" s="239">
        <v>8739.5944365210198</v>
      </c>
      <c r="HJ94" s="239">
        <v>15186.365963579399</v>
      </c>
      <c r="HK94" s="239">
        <v>14315.5227486125</v>
      </c>
      <c r="HL94" s="239">
        <v>12440.063135975601</v>
      </c>
      <c r="HM94" s="239">
        <v>7519.44568556588</v>
      </c>
      <c r="HN94" s="239">
        <v>17992.571860100001</v>
      </c>
      <c r="HO94" s="239" t="s">
        <v>473</v>
      </c>
      <c r="HP94" s="239">
        <v>39914.371563421802</v>
      </c>
      <c r="HQ94" s="239">
        <v>16483.557787644801</v>
      </c>
      <c r="HR94" s="239">
        <v>25870.959179039299</v>
      </c>
      <c r="HS94" s="239">
        <v>30996.945443496999</v>
      </c>
      <c r="HT94" s="239">
        <v>19706.5221776375</v>
      </c>
      <c r="HU94" s="239">
        <v>12103.969655532401</v>
      </c>
      <c r="HV94" s="239">
        <v>11014.4271927791</v>
      </c>
      <c r="HW94" s="239">
        <v>11227.577029702999</v>
      </c>
      <c r="HX94" s="239">
        <v>17602.077785315301</v>
      </c>
      <c r="HY94" s="239">
        <v>20073.5436416185</v>
      </c>
      <c r="HZ94" s="239">
        <v>10775.1481091436</v>
      </c>
      <c r="IA94" s="239">
        <v>10771.3234464945</v>
      </c>
      <c r="IB94" s="239">
        <v>10308.5596441245</v>
      </c>
      <c r="IC94" s="239">
        <v>14665.739538559899</v>
      </c>
      <c r="ID94" s="239">
        <v>29363.2545707196</v>
      </c>
      <c r="IE94" s="239">
        <v>15528.088152651801</v>
      </c>
      <c r="IF94" s="239">
        <v>11761.994627573</v>
      </c>
      <c r="IG94" s="239">
        <v>10052.2008075097</v>
      </c>
      <c r="IH94" s="238"/>
      <c r="II94" s="238"/>
      <c r="IJ94" s="238"/>
      <c r="IK94" s="238"/>
      <c r="IL94" s="238"/>
      <c r="IM94" s="238"/>
      <c r="IN94" s="238"/>
      <c r="IO94" s="238"/>
      <c r="IP94" s="219"/>
    </row>
    <row r="95" spans="1:250" ht="15.75" customHeight="1">
      <c r="A95" s="237">
        <v>42430</v>
      </c>
      <c r="B95" s="240">
        <v>2190</v>
      </c>
      <c r="C95" s="240">
        <v>1985</v>
      </c>
      <c r="D95" s="240">
        <v>2054.38</v>
      </c>
      <c r="E95" s="240">
        <v>3299.05</v>
      </c>
      <c r="F95" s="240">
        <v>7543</v>
      </c>
      <c r="G95" s="240">
        <v>4100</v>
      </c>
      <c r="H95" s="238">
        <v>223.39699999999999</v>
      </c>
      <c r="I95" s="238" t="s">
        <v>474</v>
      </c>
      <c r="J95" s="239">
        <v>33635</v>
      </c>
      <c r="K95" s="239">
        <v>20507</v>
      </c>
      <c r="L95" s="239">
        <v>5440</v>
      </c>
      <c r="M95" s="239">
        <v>178071</v>
      </c>
      <c r="N95" s="239">
        <v>51003</v>
      </c>
      <c r="O95" s="239">
        <v>13152</v>
      </c>
      <c r="P95" s="239">
        <v>128502</v>
      </c>
      <c r="Q95" s="239">
        <v>19814</v>
      </c>
      <c r="R95" s="239">
        <v>7765</v>
      </c>
      <c r="S95" s="239">
        <v>11322</v>
      </c>
      <c r="T95" s="240">
        <v>116292</v>
      </c>
      <c r="U95" s="240">
        <v>434656</v>
      </c>
      <c r="V95" s="238">
        <v>2391</v>
      </c>
      <c r="W95" s="238">
        <v>69084</v>
      </c>
      <c r="X95" s="238">
        <v>364</v>
      </c>
      <c r="Y95" s="238">
        <v>71839</v>
      </c>
      <c r="Z95" s="238">
        <v>420203</v>
      </c>
      <c r="AA95" s="238">
        <v>6109651</v>
      </c>
      <c r="AB95" s="238">
        <v>13179</v>
      </c>
      <c r="AC95" s="238">
        <v>6543033</v>
      </c>
      <c r="AD95" s="238"/>
      <c r="AE95" s="238"/>
      <c r="AF95" s="238"/>
      <c r="AG95" s="238"/>
      <c r="AH95" s="238"/>
      <c r="AI95" s="238"/>
      <c r="AJ95" s="238"/>
      <c r="AK95" s="238"/>
      <c r="AL95" s="238"/>
      <c r="AM95" s="238"/>
      <c r="AN95" s="238"/>
      <c r="AO95" s="238"/>
      <c r="AP95" s="238"/>
      <c r="AQ95" s="238"/>
      <c r="AR95" s="238">
        <v>5289743</v>
      </c>
      <c r="AS95" s="238">
        <v>1253290</v>
      </c>
      <c r="AT95" s="238">
        <v>6543033</v>
      </c>
      <c r="AU95" s="238">
        <v>9513</v>
      </c>
      <c r="AV95" s="238">
        <v>26078</v>
      </c>
      <c r="AW95" s="238">
        <v>7451.75</v>
      </c>
      <c r="AX95" s="238">
        <v>9645</v>
      </c>
      <c r="AY95" s="238">
        <v>35156</v>
      </c>
      <c r="AZ95" s="238">
        <v>1198</v>
      </c>
      <c r="BA95" s="238">
        <v>89041.75</v>
      </c>
      <c r="BB95" s="238">
        <v>2653899</v>
      </c>
      <c r="BC95" s="238">
        <v>5674822</v>
      </c>
      <c r="BD95" s="238">
        <v>1819966</v>
      </c>
      <c r="BE95" s="238">
        <v>2009786</v>
      </c>
      <c r="BF95" s="238">
        <v>6223583</v>
      </c>
      <c r="BG95" s="238">
        <v>421732</v>
      </c>
      <c r="BH95" s="238">
        <v>18803788</v>
      </c>
      <c r="BI95" s="238"/>
      <c r="BJ95" s="238"/>
      <c r="BK95" s="238"/>
      <c r="BL95" s="238"/>
      <c r="BM95" s="238"/>
      <c r="BN95" s="238"/>
      <c r="BO95" s="238"/>
      <c r="BP95" s="238"/>
      <c r="BQ95" s="238"/>
      <c r="BR95" s="238"/>
      <c r="BS95" s="238"/>
      <c r="BT95" s="238"/>
      <c r="BU95" s="238"/>
      <c r="BV95" s="238"/>
      <c r="BW95" s="238">
        <v>16933915</v>
      </c>
      <c r="BX95" s="238">
        <v>1869873</v>
      </c>
      <c r="BY95" s="244">
        <v>18803788</v>
      </c>
      <c r="BZ95" s="238">
        <v>8729.2592998749496</v>
      </c>
      <c r="CA95" s="243">
        <v>1037</v>
      </c>
      <c r="CB95" s="238">
        <v>472</v>
      </c>
      <c r="CC95" s="238">
        <v>254</v>
      </c>
      <c r="CD95" s="238">
        <v>95694</v>
      </c>
      <c r="CE95" s="238">
        <v>885224</v>
      </c>
      <c r="CF95" s="238"/>
      <c r="CG95" s="238"/>
      <c r="CH95" s="238">
        <v>296.84242799999998</v>
      </c>
      <c r="CI95" s="238">
        <v>4408.0868479999999</v>
      </c>
      <c r="CJ95" s="242">
        <v>440.87849699515499</v>
      </c>
      <c r="CK95" s="243"/>
      <c r="CL95" s="238"/>
      <c r="CM95" s="238"/>
      <c r="CN95" s="238"/>
      <c r="CO95" s="238"/>
      <c r="CP95" s="238"/>
      <c r="CQ95" s="238"/>
      <c r="CR95" s="240">
        <v>5468</v>
      </c>
      <c r="CS95" s="240">
        <v>55978</v>
      </c>
      <c r="CT95" s="240">
        <v>14564</v>
      </c>
      <c r="CU95" s="240">
        <v>129943</v>
      </c>
      <c r="CV95" s="240">
        <v>3707</v>
      </c>
      <c r="CW95" s="240">
        <v>41467</v>
      </c>
      <c r="CX95" s="240">
        <v>4319</v>
      </c>
      <c r="CY95" s="240">
        <v>26473</v>
      </c>
      <c r="CZ95" s="240">
        <v>111639.4906</v>
      </c>
      <c r="DA95" s="240">
        <v>1145758.1407999999</v>
      </c>
      <c r="DB95" s="240">
        <v>61819.340600000003</v>
      </c>
      <c r="DC95" s="240">
        <v>740393.78850000002</v>
      </c>
      <c r="DD95" s="238">
        <v>1775544</v>
      </c>
      <c r="DE95" s="240">
        <v>384634</v>
      </c>
      <c r="DF95" s="240">
        <v>0.19</v>
      </c>
      <c r="DG95" s="240">
        <v>27.67</v>
      </c>
      <c r="DH95" s="240">
        <v>29.72</v>
      </c>
      <c r="DI95" s="238">
        <v>194886.06200000001</v>
      </c>
      <c r="DJ95" s="238">
        <v>65981.119999999995</v>
      </c>
      <c r="DK95" s="238">
        <v>166530.96100000001</v>
      </c>
      <c r="DL95" s="238">
        <v>205163.04199999999</v>
      </c>
      <c r="DM95" s="238">
        <v>11310.581</v>
      </c>
      <c r="DN95" s="238">
        <v>17313.123</v>
      </c>
      <c r="DO95" s="238">
        <v>53.107999999999997</v>
      </c>
      <c r="DP95" s="238">
        <v>497.98399999999998</v>
      </c>
      <c r="DQ95" s="238">
        <v>661735.98100000003</v>
      </c>
      <c r="DR95" s="239">
        <v>25346</v>
      </c>
      <c r="DS95" s="239">
        <v>5701</v>
      </c>
      <c r="DT95" s="239">
        <v>44737</v>
      </c>
      <c r="DU95" s="239">
        <v>68686</v>
      </c>
      <c r="DV95" s="239">
        <v>533</v>
      </c>
      <c r="DW95" s="239">
        <v>3194</v>
      </c>
      <c r="DX95" s="239">
        <v>37311</v>
      </c>
      <c r="DY95" s="238">
        <v>0</v>
      </c>
      <c r="DZ95" s="239">
        <v>185508</v>
      </c>
      <c r="EA95" s="239">
        <v>2195502</v>
      </c>
      <c r="EB95" s="238">
        <v>8504</v>
      </c>
      <c r="EC95" s="238">
        <v>10225</v>
      </c>
      <c r="ED95" s="238">
        <v>618</v>
      </c>
      <c r="EE95" s="238">
        <v>3807</v>
      </c>
      <c r="EF95" s="238">
        <v>1431</v>
      </c>
      <c r="EG95" s="238">
        <v>2915</v>
      </c>
      <c r="EH95" s="238">
        <v>1429</v>
      </c>
      <c r="EI95" s="238">
        <v>54450</v>
      </c>
      <c r="EJ95" s="238"/>
      <c r="EK95" s="238"/>
      <c r="EL95" s="238"/>
      <c r="EM95" s="238"/>
      <c r="EN95" s="239">
        <v>167550</v>
      </c>
      <c r="EO95" s="239">
        <v>36806</v>
      </c>
      <c r="EP95" s="239">
        <v>8504</v>
      </c>
      <c r="EQ95" s="239">
        <v>5623</v>
      </c>
      <c r="ER95" s="239">
        <v>9058</v>
      </c>
      <c r="ES95" s="239">
        <v>2695</v>
      </c>
      <c r="ET95" s="239">
        <v>14560</v>
      </c>
      <c r="EU95" s="239">
        <v>28271</v>
      </c>
      <c r="EV95" s="239">
        <v>457409</v>
      </c>
      <c r="EW95" s="239">
        <v>78019</v>
      </c>
      <c r="EX95" s="239">
        <v>14383</v>
      </c>
      <c r="EY95" s="239">
        <v>23921</v>
      </c>
      <c r="EZ95" s="239">
        <v>33366</v>
      </c>
      <c r="FA95" s="239">
        <v>7732</v>
      </c>
      <c r="FB95" s="239">
        <v>38223</v>
      </c>
      <c r="FC95" s="239">
        <v>104026</v>
      </c>
      <c r="FD95" s="238"/>
      <c r="FE95" s="238">
        <v>2.1</v>
      </c>
      <c r="FF95" s="238">
        <v>1.7</v>
      </c>
      <c r="FG95" s="238">
        <v>4.3</v>
      </c>
      <c r="FH95" s="238">
        <v>3.7</v>
      </c>
      <c r="FI95" s="238">
        <v>2.9</v>
      </c>
      <c r="FJ95" s="238">
        <v>2.6</v>
      </c>
      <c r="FK95" s="238">
        <v>3.7</v>
      </c>
      <c r="FL95" s="238">
        <v>34.200000000000003</v>
      </c>
      <c r="FM95" s="238">
        <v>40.4</v>
      </c>
      <c r="FN95" s="238">
        <v>42.47</v>
      </c>
      <c r="FO95" s="238">
        <v>16.78</v>
      </c>
      <c r="FP95" s="238">
        <v>35.97</v>
      </c>
      <c r="FQ95" s="238">
        <v>33.270000000000003</v>
      </c>
      <c r="FR95" s="238">
        <v>34.85</v>
      </c>
      <c r="FS95" s="238">
        <v>30.15</v>
      </c>
      <c r="FT95" s="238"/>
      <c r="FU95" s="238"/>
      <c r="FV95" s="238"/>
      <c r="FW95" s="238"/>
      <c r="FX95" s="238"/>
      <c r="FY95" s="238"/>
      <c r="FZ95" s="238"/>
      <c r="GA95" s="238">
        <v>609183.75199999998</v>
      </c>
      <c r="GB95" s="244">
        <v>22702.501</v>
      </c>
      <c r="GC95" s="242">
        <v>154.70359068310799</v>
      </c>
      <c r="GD95" s="245">
        <v>10203.461493914499</v>
      </c>
      <c r="GE95" s="239">
        <v>9501.6559477124192</v>
      </c>
      <c r="GF95" s="239">
        <v>6721.8459999999995</v>
      </c>
      <c r="GG95" s="239">
        <v>42817.304067796598</v>
      </c>
      <c r="GH95" s="239" t="s">
        <v>473</v>
      </c>
      <c r="GI95" s="239">
        <v>11820.072358974399</v>
      </c>
      <c r="GJ95" s="239">
        <v>20299.977581464998</v>
      </c>
      <c r="GK95" s="239">
        <v>42568.891379310298</v>
      </c>
      <c r="GL95" s="239">
        <v>10877.723074772901</v>
      </c>
      <c r="GM95" s="239">
        <v>11436.935133806701</v>
      </c>
      <c r="GN95" s="239">
        <v>12625.009994944399</v>
      </c>
      <c r="GO95" s="239">
        <v>10399.113258832</v>
      </c>
      <c r="GP95" s="239">
        <v>17643.065954494999</v>
      </c>
      <c r="GQ95" s="239">
        <v>19115.648831168801</v>
      </c>
      <c r="GR95" s="239">
        <v>21818.741331775698</v>
      </c>
      <c r="GS95" s="239">
        <v>31727.752668034798</v>
      </c>
      <c r="GT95" s="239">
        <v>16987.8962770383</v>
      </c>
      <c r="GU95" s="239">
        <v>18042.979091093999</v>
      </c>
      <c r="GV95" s="239">
        <v>14604.8651099937</v>
      </c>
      <c r="GW95" s="239">
        <v>12246.156575830901</v>
      </c>
      <c r="GX95" s="239">
        <v>17013.4560037013</v>
      </c>
      <c r="GY95" s="239">
        <v>18164.9759003215</v>
      </c>
      <c r="GZ95" s="239">
        <v>14113.270584255901</v>
      </c>
      <c r="HA95" s="239">
        <v>13727.604638554199</v>
      </c>
      <c r="HB95" s="239">
        <v>18310.182700000001</v>
      </c>
      <c r="HC95" s="239">
        <v>25872.1138470191</v>
      </c>
      <c r="HD95" s="239">
        <v>23619.847862689101</v>
      </c>
      <c r="HE95" s="239">
        <v>13090.0491503268</v>
      </c>
      <c r="HF95" s="239">
        <v>13489.4202027027</v>
      </c>
      <c r="HG95" s="239">
        <v>30922.529013396401</v>
      </c>
      <c r="HH95" s="239">
        <v>23825.342506596298</v>
      </c>
      <c r="HI95" s="239">
        <v>9269.8349446308493</v>
      </c>
      <c r="HJ95" s="239">
        <v>15242.4047260159</v>
      </c>
      <c r="HK95" s="239">
        <v>14541.829091371999</v>
      </c>
      <c r="HL95" s="239">
        <v>12263.957411289501</v>
      </c>
      <c r="HM95" s="239">
        <v>7758.9207749261504</v>
      </c>
      <c r="HN95" s="239">
        <v>18438.438245095898</v>
      </c>
      <c r="HO95" s="239" t="s">
        <v>473</v>
      </c>
      <c r="HP95" s="239">
        <v>41783.208938053103</v>
      </c>
      <c r="HQ95" s="239">
        <v>16594.558778202601</v>
      </c>
      <c r="HR95" s="239">
        <v>26526.5469871979</v>
      </c>
      <c r="HS95" s="239">
        <v>28444.655579500199</v>
      </c>
      <c r="HT95" s="239">
        <v>20210.428596568399</v>
      </c>
      <c r="HU95" s="239">
        <v>13008.084477766301</v>
      </c>
      <c r="HV95" s="239">
        <v>11409.224824728</v>
      </c>
      <c r="HW95" s="239">
        <v>11660.2190439276</v>
      </c>
      <c r="HX95" s="239">
        <v>19345.456465619001</v>
      </c>
      <c r="HY95" s="239">
        <v>20356.069566474001</v>
      </c>
      <c r="HZ95" s="239">
        <v>10607.139717742801</v>
      </c>
      <c r="IA95" s="239">
        <v>10615.430389221599</v>
      </c>
      <c r="IB95" s="239">
        <v>12473.6754260835</v>
      </c>
      <c r="IC95" s="239">
        <v>14551.785402404301</v>
      </c>
      <c r="ID95" s="239">
        <v>31035.712986111099</v>
      </c>
      <c r="IE95" s="239">
        <v>15873.0629244759</v>
      </c>
      <c r="IF95" s="239">
        <v>12257.3642232571</v>
      </c>
      <c r="IG95" s="239">
        <v>10522.947789644801</v>
      </c>
      <c r="IH95" s="238"/>
      <c r="II95" s="238"/>
      <c r="IJ95" s="238"/>
      <c r="IK95" s="238"/>
      <c r="IL95" s="238"/>
      <c r="IM95" s="238"/>
      <c r="IN95" s="238"/>
      <c r="IO95" s="238"/>
      <c r="IP95" s="219"/>
    </row>
    <row r="96" spans="1:250" ht="15.75" customHeight="1">
      <c r="A96" s="237">
        <v>42461</v>
      </c>
      <c r="B96" s="240">
        <v>2492.14</v>
      </c>
      <c r="C96" s="240">
        <v>2144.38</v>
      </c>
      <c r="D96" s="240">
        <v>1936.84</v>
      </c>
      <c r="E96" s="240">
        <v>3405</v>
      </c>
      <c r="F96" s="240">
        <v>7448</v>
      </c>
      <c r="G96" s="240">
        <v>4100</v>
      </c>
      <c r="H96" s="238">
        <v>189.02799999999999</v>
      </c>
      <c r="I96" s="238" t="s">
        <v>474</v>
      </c>
      <c r="J96" s="239">
        <v>39614</v>
      </c>
      <c r="K96" s="239">
        <v>17292</v>
      </c>
      <c r="L96" s="239">
        <v>6893</v>
      </c>
      <c r="M96" s="239">
        <v>212586</v>
      </c>
      <c r="N96" s="239">
        <v>42128</v>
      </c>
      <c r="O96" s="239">
        <v>17174</v>
      </c>
      <c r="P96" s="239">
        <v>153281</v>
      </c>
      <c r="Q96" s="239">
        <v>14743</v>
      </c>
      <c r="R96" s="239">
        <v>9371</v>
      </c>
      <c r="S96" s="239">
        <v>11474</v>
      </c>
      <c r="T96" s="240">
        <v>113684</v>
      </c>
      <c r="U96" s="240">
        <v>471396</v>
      </c>
      <c r="V96" s="238">
        <v>2525</v>
      </c>
      <c r="W96" s="238">
        <v>65792</v>
      </c>
      <c r="X96" s="238">
        <v>337</v>
      </c>
      <c r="Y96" s="238">
        <v>68654</v>
      </c>
      <c r="Z96" s="238">
        <v>448649</v>
      </c>
      <c r="AA96" s="238">
        <v>5948294</v>
      </c>
      <c r="AB96" s="238">
        <v>15798</v>
      </c>
      <c r="AC96" s="238">
        <v>6412741</v>
      </c>
      <c r="AD96" s="238"/>
      <c r="AE96" s="238"/>
      <c r="AF96" s="238"/>
      <c r="AG96" s="238"/>
      <c r="AH96" s="238"/>
      <c r="AI96" s="238"/>
      <c r="AJ96" s="238"/>
      <c r="AK96" s="238"/>
      <c r="AL96" s="238"/>
      <c r="AM96" s="238"/>
      <c r="AN96" s="238"/>
      <c r="AO96" s="238"/>
      <c r="AP96" s="238"/>
      <c r="AQ96" s="238"/>
      <c r="AR96" s="238">
        <v>5170831</v>
      </c>
      <c r="AS96" s="238">
        <v>1241910</v>
      </c>
      <c r="AT96" s="238">
        <v>6412741</v>
      </c>
      <c r="AU96" s="238">
        <v>8681</v>
      </c>
      <c r="AV96" s="238">
        <v>23418</v>
      </c>
      <c r="AW96" s="238">
        <v>6287.75</v>
      </c>
      <c r="AX96" s="238">
        <v>8518</v>
      </c>
      <c r="AY96" s="238">
        <v>30263</v>
      </c>
      <c r="AZ96" s="238">
        <v>1072</v>
      </c>
      <c r="BA96" s="238">
        <v>78239.75</v>
      </c>
      <c r="BB96" s="238">
        <v>2410011</v>
      </c>
      <c r="BC96" s="238">
        <v>5097169</v>
      </c>
      <c r="BD96" s="238">
        <v>1553836</v>
      </c>
      <c r="BE96" s="238">
        <v>1775067</v>
      </c>
      <c r="BF96" s="238">
        <v>5357829</v>
      </c>
      <c r="BG96" s="238">
        <v>348163</v>
      </c>
      <c r="BH96" s="238">
        <v>16542075</v>
      </c>
      <c r="BI96" s="238"/>
      <c r="BJ96" s="238"/>
      <c r="BK96" s="238"/>
      <c r="BL96" s="238"/>
      <c r="BM96" s="238"/>
      <c r="BN96" s="238"/>
      <c r="BO96" s="238"/>
      <c r="BP96" s="238"/>
      <c r="BQ96" s="238"/>
      <c r="BR96" s="238"/>
      <c r="BS96" s="238"/>
      <c r="BT96" s="238"/>
      <c r="BU96" s="238"/>
      <c r="BV96" s="238"/>
      <c r="BW96" s="238">
        <v>15051225</v>
      </c>
      <c r="BX96" s="238">
        <v>1490850</v>
      </c>
      <c r="BY96" s="244">
        <v>16542075</v>
      </c>
      <c r="BZ96" s="238">
        <v>9557.66224477582</v>
      </c>
      <c r="CA96" s="243">
        <v>1032</v>
      </c>
      <c r="CB96" s="238">
        <v>476</v>
      </c>
      <c r="CC96" s="238">
        <v>264</v>
      </c>
      <c r="CD96" s="238">
        <v>81985</v>
      </c>
      <c r="CE96" s="238">
        <v>756858</v>
      </c>
      <c r="CF96" s="238"/>
      <c r="CG96" s="238"/>
      <c r="CH96" s="238">
        <v>340.12518299999999</v>
      </c>
      <c r="CI96" s="238">
        <v>5147.2838149999998</v>
      </c>
      <c r="CJ96" s="242">
        <v>489.11586949938402</v>
      </c>
      <c r="CK96" s="243"/>
      <c r="CL96" s="238"/>
      <c r="CM96" s="238"/>
      <c r="CN96" s="238"/>
      <c r="CO96" s="238"/>
      <c r="CP96" s="238"/>
      <c r="CQ96" s="238"/>
      <c r="CR96" s="240">
        <v>6168</v>
      </c>
      <c r="CS96" s="240">
        <v>60898</v>
      </c>
      <c r="CT96" s="240">
        <v>13988</v>
      </c>
      <c r="CU96" s="240">
        <v>123983</v>
      </c>
      <c r="CV96" s="240">
        <v>3048</v>
      </c>
      <c r="CW96" s="240">
        <v>37691</v>
      </c>
      <c r="CX96" s="240">
        <v>3437</v>
      </c>
      <c r="CY96" s="240">
        <v>22431</v>
      </c>
      <c r="CZ96" s="240">
        <v>106255.5025</v>
      </c>
      <c r="DA96" s="240">
        <v>1121562.3632</v>
      </c>
      <c r="DB96" s="240">
        <v>54650.102200000001</v>
      </c>
      <c r="DC96" s="240">
        <v>666379.50710000005</v>
      </c>
      <c r="DD96" s="238">
        <v>1647132</v>
      </c>
      <c r="DE96" s="240">
        <v>375031</v>
      </c>
      <c r="DF96" s="240">
        <v>0.2</v>
      </c>
      <c r="DG96" s="240">
        <v>28.14</v>
      </c>
      <c r="DH96" s="240">
        <v>30.58</v>
      </c>
      <c r="DI96" s="238">
        <v>179109.40299999999</v>
      </c>
      <c r="DJ96" s="238">
        <v>61302.821000000004</v>
      </c>
      <c r="DK96" s="238">
        <v>155667.37100000001</v>
      </c>
      <c r="DL96" s="238">
        <v>196191.87100000001</v>
      </c>
      <c r="DM96" s="238">
        <v>12920.172</v>
      </c>
      <c r="DN96" s="238">
        <v>21690.381000000001</v>
      </c>
      <c r="DO96" s="238">
        <v>26.933</v>
      </c>
      <c r="DP96" s="238">
        <v>174.36799999999999</v>
      </c>
      <c r="DQ96" s="238">
        <v>627083.31999999995</v>
      </c>
      <c r="DR96" s="239">
        <v>56202</v>
      </c>
      <c r="DS96" s="239">
        <v>10205</v>
      </c>
      <c r="DT96" s="239">
        <v>41355</v>
      </c>
      <c r="DU96" s="239">
        <v>56197</v>
      </c>
      <c r="DV96" s="239">
        <v>908</v>
      </c>
      <c r="DW96" s="239">
        <v>7297</v>
      </c>
      <c r="DX96" s="239">
        <v>35076</v>
      </c>
      <c r="DY96" s="238">
        <v>0</v>
      </c>
      <c r="DZ96" s="239">
        <v>207240</v>
      </c>
      <c r="EA96" s="239">
        <v>2499017</v>
      </c>
      <c r="EB96" s="238">
        <v>7319</v>
      </c>
      <c r="EC96" s="238">
        <v>9793</v>
      </c>
      <c r="ED96" s="238">
        <v>636</v>
      </c>
      <c r="EE96" s="238">
        <v>1913</v>
      </c>
      <c r="EF96" s="238">
        <v>1499</v>
      </c>
      <c r="EG96" s="238">
        <v>2455</v>
      </c>
      <c r="EH96" s="238">
        <v>1434</v>
      </c>
      <c r="EI96" s="238">
        <v>57140</v>
      </c>
      <c r="EJ96" s="238"/>
      <c r="EK96" s="238"/>
      <c r="EL96" s="238"/>
      <c r="EM96" s="238"/>
      <c r="EN96" s="239">
        <v>126000</v>
      </c>
      <c r="EO96" s="239">
        <v>37191</v>
      </c>
      <c r="EP96" s="239">
        <v>8815</v>
      </c>
      <c r="EQ96" s="239">
        <v>2006</v>
      </c>
      <c r="ER96" s="239">
        <v>6697</v>
      </c>
      <c r="ES96" s="239">
        <v>611</v>
      </c>
      <c r="ET96" s="239">
        <v>2858</v>
      </c>
      <c r="EU96" s="239">
        <v>13567</v>
      </c>
      <c r="EV96" s="239">
        <v>276224</v>
      </c>
      <c r="EW96" s="239">
        <v>75400</v>
      </c>
      <c r="EX96" s="239">
        <v>14867</v>
      </c>
      <c r="EY96" s="239">
        <v>6633</v>
      </c>
      <c r="EZ96" s="239">
        <v>17021</v>
      </c>
      <c r="FA96" s="239">
        <v>1518</v>
      </c>
      <c r="FB96" s="239">
        <v>7734</v>
      </c>
      <c r="FC96" s="239">
        <v>42124</v>
      </c>
      <c r="FD96" s="238"/>
      <c r="FE96" s="238">
        <v>2</v>
      </c>
      <c r="FF96" s="238">
        <v>1.7</v>
      </c>
      <c r="FG96" s="238">
        <v>3.3</v>
      </c>
      <c r="FH96" s="238">
        <v>2.5</v>
      </c>
      <c r="FI96" s="238">
        <v>2.5</v>
      </c>
      <c r="FJ96" s="238">
        <v>2.7</v>
      </c>
      <c r="FK96" s="238">
        <v>3.1</v>
      </c>
      <c r="FL96" s="238">
        <v>24.8</v>
      </c>
      <c r="FM96" s="238">
        <v>40.44</v>
      </c>
      <c r="FN96" s="238">
        <v>46.23</v>
      </c>
      <c r="FO96" s="238">
        <v>6.07</v>
      </c>
      <c r="FP96" s="238">
        <v>21.48</v>
      </c>
      <c r="FQ96" s="238">
        <v>8.41</v>
      </c>
      <c r="FR96" s="238">
        <v>9.9</v>
      </c>
      <c r="FS96" s="238">
        <v>14.61</v>
      </c>
      <c r="FT96" s="238"/>
      <c r="FU96" s="238"/>
      <c r="FV96" s="238"/>
      <c r="FW96" s="238"/>
      <c r="FX96" s="238"/>
      <c r="FY96" s="238"/>
      <c r="FZ96" s="238"/>
      <c r="GA96" s="238">
        <v>640355.84900000005</v>
      </c>
      <c r="GB96" s="244">
        <v>23864.195</v>
      </c>
      <c r="GC96" s="242">
        <v>161.67646720040901</v>
      </c>
      <c r="GD96" s="245">
        <v>10328.256377412699</v>
      </c>
      <c r="GE96" s="239">
        <v>10369.3400641026</v>
      </c>
      <c r="GF96" s="239">
        <v>6950.2920000000004</v>
      </c>
      <c r="GG96" s="239">
        <v>29394.4680479452</v>
      </c>
      <c r="GH96" s="239" t="s">
        <v>473</v>
      </c>
      <c r="GI96" s="239">
        <v>11981.2685054945</v>
      </c>
      <c r="GJ96" s="239">
        <v>22199.711457145298</v>
      </c>
      <c r="GK96" s="239">
        <v>40447.3019298246</v>
      </c>
      <c r="GL96" s="239">
        <v>11230.5334549209</v>
      </c>
      <c r="GM96" s="239">
        <v>12615.8306865504</v>
      </c>
      <c r="GN96" s="239">
        <v>12064.1860514372</v>
      </c>
      <c r="GO96" s="239">
        <v>10342.2689298893</v>
      </c>
      <c r="GP96" s="239">
        <v>21344.940726663001</v>
      </c>
      <c r="GQ96" s="239">
        <v>18164.519735023001</v>
      </c>
      <c r="GR96" s="239">
        <v>21324.574047619</v>
      </c>
      <c r="GS96" s="239">
        <v>31891.0057638164</v>
      </c>
      <c r="GT96" s="239">
        <v>17611.173374322701</v>
      </c>
      <c r="GU96" s="239">
        <v>17778.728965730799</v>
      </c>
      <c r="GV96" s="239">
        <v>15186.820907372399</v>
      </c>
      <c r="GW96" s="239">
        <v>12377.164964575601</v>
      </c>
      <c r="GX96" s="239">
        <v>15821.096580638899</v>
      </c>
      <c r="GY96" s="239">
        <v>18434.827775999998</v>
      </c>
      <c r="GZ96" s="239">
        <v>14397.2610742787</v>
      </c>
      <c r="HA96" s="239">
        <v>13877.787044025201</v>
      </c>
      <c r="HB96" s="239">
        <v>19049.547116818601</v>
      </c>
      <c r="HC96" s="239">
        <v>26938.569351932099</v>
      </c>
      <c r="HD96" s="239">
        <v>23157.395668953701</v>
      </c>
      <c r="HE96" s="239">
        <v>13165.4659440176</v>
      </c>
      <c r="HF96" s="239">
        <v>14230.368137931</v>
      </c>
      <c r="HG96" s="239">
        <v>33169.118632572798</v>
      </c>
      <c r="HH96" s="239">
        <v>29228.649230769301</v>
      </c>
      <c r="HI96" s="239">
        <v>10245.2514095269</v>
      </c>
      <c r="HJ96" s="239">
        <v>15852.8781990547</v>
      </c>
      <c r="HK96" s="239">
        <v>15688.285933872599</v>
      </c>
      <c r="HL96" s="239">
        <v>14037.204052711</v>
      </c>
      <c r="HM96" s="239">
        <v>7860.4154610374699</v>
      </c>
      <c r="HN96" s="239">
        <v>17879.8868381334</v>
      </c>
      <c r="HO96" s="239" t="s">
        <v>473</v>
      </c>
      <c r="HP96" s="239">
        <v>41655.080216718299</v>
      </c>
      <c r="HQ96" s="239">
        <v>16743.5494431554</v>
      </c>
      <c r="HR96" s="239">
        <v>24389.060651015301</v>
      </c>
      <c r="HS96" s="239">
        <v>38196.571066183002</v>
      </c>
      <c r="HT96" s="239">
        <v>22148.8007367514</v>
      </c>
      <c r="HU96" s="239">
        <v>14039.0991710946</v>
      </c>
      <c r="HV96" s="239">
        <v>11994.969833794999</v>
      </c>
      <c r="HW96" s="239">
        <v>12815.395910290201</v>
      </c>
      <c r="HX96" s="239">
        <v>19528.061413171399</v>
      </c>
      <c r="HY96" s="239">
        <v>20585.689011299401</v>
      </c>
      <c r="HZ96" s="239">
        <v>11538.4839262037</v>
      </c>
      <c r="IA96" s="239">
        <v>11229.5321978477</v>
      </c>
      <c r="IB96" s="239">
        <v>12494.516331151701</v>
      </c>
      <c r="IC96" s="239">
        <v>15013.829575764699</v>
      </c>
      <c r="ID96" s="239">
        <v>32465.412806756001</v>
      </c>
      <c r="IE96" s="239">
        <v>15933.4985147609</v>
      </c>
      <c r="IF96" s="239">
        <v>13148.8581516948</v>
      </c>
      <c r="IG96" s="239">
        <v>11093.911734979099</v>
      </c>
      <c r="IH96" s="238"/>
      <c r="II96" s="238"/>
      <c r="IJ96" s="238"/>
      <c r="IK96" s="238"/>
      <c r="IL96" s="238"/>
      <c r="IM96" s="238"/>
      <c r="IN96" s="238"/>
      <c r="IO96" s="238"/>
      <c r="IP96" s="219"/>
    </row>
    <row r="97" spans="1:250" ht="15.75" customHeight="1">
      <c r="A97" s="237">
        <v>42491</v>
      </c>
      <c r="B97" s="240">
        <v>2740</v>
      </c>
      <c r="C97" s="240">
        <v>2417.7800000000002</v>
      </c>
      <c r="D97" s="240">
        <v>2080.56</v>
      </c>
      <c r="E97" s="240">
        <v>3857.86</v>
      </c>
      <c r="F97" s="240">
        <v>7978</v>
      </c>
      <c r="G97" s="240">
        <v>4100</v>
      </c>
      <c r="H97" s="238">
        <v>197.285</v>
      </c>
      <c r="I97" s="238" t="s">
        <v>474</v>
      </c>
      <c r="J97" s="239">
        <v>39129</v>
      </c>
      <c r="K97" s="239">
        <v>19752</v>
      </c>
      <c r="L97" s="239">
        <v>9341</v>
      </c>
      <c r="M97" s="239">
        <v>208136</v>
      </c>
      <c r="N97" s="239">
        <v>54416</v>
      </c>
      <c r="O97" s="239">
        <v>16075</v>
      </c>
      <c r="P97" s="239">
        <v>149803</v>
      </c>
      <c r="Q97" s="239">
        <v>19752</v>
      </c>
      <c r="R97" s="239">
        <v>9341</v>
      </c>
      <c r="S97" s="239">
        <v>12967</v>
      </c>
      <c r="T97" s="240">
        <v>115759</v>
      </c>
      <c r="U97" s="240">
        <v>489124</v>
      </c>
      <c r="V97" s="238">
        <v>2736</v>
      </c>
      <c r="W97" s="238">
        <v>70495</v>
      </c>
      <c r="X97" s="238">
        <v>274</v>
      </c>
      <c r="Y97" s="238">
        <v>73505</v>
      </c>
      <c r="Z97" s="238">
        <v>473508</v>
      </c>
      <c r="AA97" s="238">
        <v>6408422</v>
      </c>
      <c r="AB97" s="238">
        <v>14165</v>
      </c>
      <c r="AC97" s="238">
        <v>6896095</v>
      </c>
      <c r="AD97" s="238"/>
      <c r="AE97" s="238"/>
      <c r="AF97" s="238"/>
      <c r="AG97" s="238"/>
      <c r="AH97" s="238"/>
      <c r="AI97" s="238"/>
      <c r="AJ97" s="238"/>
      <c r="AK97" s="238"/>
      <c r="AL97" s="238"/>
      <c r="AM97" s="238"/>
      <c r="AN97" s="238"/>
      <c r="AO97" s="238"/>
      <c r="AP97" s="238"/>
      <c r="AQ97" s="238"/>
      <c r="AR97" s="238">
        <v>5633993</v>
      </c>
      <c r="AS97" s="238">
        <v>1262102</v>
      </c>
      <c r="AT97" s="238">
        <v>6896095</v>
      </c>
      <c r="AU97" s="238">
        <v>9824</v>
      </c>
      <c r="AV97" s="238">
        <v>24763</v>
      </c>
      <c r="AW97" s="238">
        <v>10364.5</v>
      </c>
      <c r="AX97" s="238">
        <v>8380</v>
      </c>
      <c r="AY97" s="238">
        <v>31915</v>
      </c>
      <c r="AZ97" s="238">
        <v>1514</v>
      </c>
      <c r="BA97" s="238">
        <v>86760.5</v>
      </c>
      <c r="BB97" s="238">
        <v>2754182</v>
      </c>
      <c r="BC97" s="238">
        <v>5376023</v>
      </c>
      <c r="BD97" s="238">
        <v>2513914</v>
      </c>
      <c r="BE97" s="238">
        <v>1743407</v>
      </c>
      <c r="BF97" s="238">
        <v>5644801</v>
      </c>
      <c r="BG97" s="238">
        <v>514260</v>
      </c>
      <c r="BH97" s="238">
        <v>18546587</v>
      </c>
      <c r="BI97" s="238"/>
      <c r="BJ97" s="238"/>
      <c r="BK97" s="238"/>
      <c r="BL97" s="238"/>
      <c r="BM97" s="238"/>
      <c r="BN97" s="238"/>
      <c r="BO97" s="238"/>
      <c r="BP97" s="238"/>
      <c r="BQ97" s="238"/>
      <c r="BR97" s="238"/>
      <c r="BS97" s="238"/>
      <c r="BT97" s="238"/>
      <c r="BU97" s="238"/>
      <c r="BV97" s="238"/>
      <c r="BW97" s="238">
        <v>16478930</v>
      </c>
      <c r="BX97" s="238">
        <v>2067657</v>
      </c>
      <c r="BY97" s="244">
        <v>18546587</v>
      </c>
      <c r="BZ97" s="238">
        <v>9668.5880349704203</v>
      </c>
      <c r="CA97" s="243">
        <v>835</v>
      </c>
      <c r="CB97" s="238">
        <v>375</v>
      </c>
      <c r="CC97" s="238">
        <v>196</v>
      </c>
      <c r="CD97" s="238">
        <v>96014</v>
      </c>
      <c r="CE97" s="238">
        <v>881663</v>
      </c>
      <c r="CF97" s="238"/>
      <c r="CG97" s="238"/>
      <c r="CH97" s="238">
        <v>340.73139300000003</v>
      </c>
      <c r="CI97" s="238">
        <v>5499.7127780000001</v>
      </c>
      <c r="CJ97" s="242">
        <v>467.14167521321099</v>
      </c>
      <c r="CK97" s="243"/>
      <c r="CL97" s="238"/>
      <c r="CM97" s="238"/>
      <c r="CN97" s="238"/>
      <c r="CO97" s="238"/>
      <c r="CP97" s="238"/>
      <c r="CQ97" s="238"/>
      <c r="CR97" s="240">
        <v>6135</v>
      </c>
      <c r="CS97" s="240">
        <v>60874</v>
      </c>
      <c r="CT97" s="240">
        <v>13138</v>
      </c>
      <c r="CU97" s="240">
        <v>120715</v>
      </c>
      <c r="CV97" s="240">
        <v>2712</v>
      </c>
      <c r="CW97" s="240">
        <v>35962</v>
      </c>
      <c r="CX97" s="240">
        <v>3249</v>
      </c>
      <c r="CY97" s="240">
        <v>21468</v>
      </c>
      <c r="CZ97" s="240">
        <v>118493.0485</v>
      </c>
      <c r="DA97" s="240">
        <v>1263050.9846999999</v>
      </c>
      <c r="DB97" s="240">
        <v>53898.390800000001</v>
      </c>
      <c r="DC97" s="240">
        <v>670470.8101</v>
      </c>
      <c r="DD97" s="238">
        <v>1559168</v>
      </c>
      <c r="DE97" s="240">
        <v>370884</v>
      </c>
      <c r="DF97" s="240">
        <v>0.2</v>
      </c>
      <c r="DG97" s="240">
        <v>28.75</v>
      </c>
      <c r="DH97" s="240">
        <v>30.92</v>
      </c>
      <c r="DI97" s="238">
        <v>178050.511</v>
      </c>
      <c r="DJ97" s="238">
        <v>55645.646000000001</v>
      </c>
      <c r="DK97" s="238">
        <v>155207.56400000001</v>
      </c>
      <c r="DL97" s="238">
        <v>216979.505</v>
      </c>
      <c r="DM97" s="238">
        <v>15354.617</v>
      </c>
      <c r="DN97" s="238">
        <v>20389.864000000001</v>
      </c>
      <c r="DO97" s="238">
        <v>50.597999999999999</v>
      </c>
      <c r="DP97" s="238">
        <v>434.09699999999998</v>
      </c>
      <c r="DQ97" s="238">
        <v>642112.402</v>
      </c>
      <c r="DR97" s="239">
        <v>103186</v>
      </c>
      <c r="DS97" s="239">
        <v>13329</v>
      </c>
      <c r="DT97" s="239">
        <v>44364</v>
      </c>
      <c r="DU97" s="239">
        <v>31667</v>
      </c>
      <c r="DV97" s="239">
        <v>1801</v>
      </c>
      <c r="DW97" s="239">
        <v>11877</v>
      </c>
      <c r="DX97" s="239">
        <v>34751</v>
      </c>
      <c r="DY97" s="238">
        <v>0</v>
      </c>
      <c r="DZ97" s="239">
        <v>240975</v>
      </c>
      <c r="EA97" s="239">
        <v>3143375</v>
      </c>
      <c r="EB97" s="238">
        <v>6836</v>
      </c>
      <c r="EC97" s="238">
        <v>9670</v>
      </c>
      <c r="ED97" s="238">
        <v>656</v>
      </c>
      <c r="EE97" s="238">
        <v>1402</v>
      </c>
      <c r="EF97" s="238">
        <v>1416</v>
      </c>
      <c r="EG97" s="238">
        <v>2019</v>
      </c>
      <c r="EH97" s="238">
        <v>1263</v>
      </c>
      <c r="EI97" s="238">
        <v>53400</v>
      </c>
      <c r="EJ97" s="238"/>
      <c r="EK97" s="238"/>
      <c r="EL97" s="238"/>
      <c r="EM97" s="238"/>
      <c r="EN97" s="239">
        <v>116571</v>
      </c>
      <c r="EO97" s="239">
        <v>38500</v>
      </c>
      <c r="EP97" s="239">
        <v>8586</v>
      </c>
      <c r="EQ97" s="239">
        <v>1221</v>
      </c>
      <c r="ER97" s="239">
        <v>5186</v>
      </c>
      <c r="ES97" s="239">
        <v>366</v>
      </c>
      <c r="ET97" s="239">
        <v>2277</v>
      </c>
      <c r="EU97" s="239">
        <v>13106</v>
      </c>
      <c r="EV97" s="239">
        <v>253512</v>
      </c>
      <c r="EW97" s="239">
        <v>79308</v>
      </c>
      <c r="EX97" s="239">
        <v>14961</v>
      </c>
      <c r="EY97" s="239">
        <v>3862</v>
      </c>
      <c r="EZ97" s="239">
        <v>11850</v>
      </c>
      <c r="FA97" s="239">
        <v>722</v>
      </c>
      <c r="FB97" s="239">
        <v>5864</v>
      </c>
      <c r="FC97" s="239">
        <v>36035</v>
      </c>
      <c r="FD97" s="238"/>
      <c r="FE97" s="238">
        <v>2.1</v>
      </c>
      <c r="FF97" s="238">
        <v>1.7</v>
      </c>
      <c r="FG97" s="238">
        <v>3.2</v>
      </c>
      <c r="FH97" s="238">
        <v>2.2999999999999998</v>
      </c>
      <c r="FI97" s="238">
        <v>2</v>
      </c>
      <c r="FJ97" s="238">
        <v>2.6</v>
      </c>
      <c r="FK97" s="238">
        <v>2.7</v>
      </c>
      <c r="FL97" s="238">
        <v>22.9</v>
      </c>
      <c r="FM97" s="238">
        <v>40.4</v>
      </c>
      <c r="FN97" s="238">
        <v>44.8</v>
      </c>
      <c r="FO97" s="238">
        <v>3.6</v>
      </c>
      <c r="FP97" s="238">
        <v>14.5</v>
      </c>
      <c r="FQ97" s="238">
        <v>3.6</v>
      </c>
      <c r="FR97" s="238">
        <v>7.4</v>
      </c>
      <c r="FS97" s="238">
        <v>14.2</v>
      </c>
      <c r="FT97" s="238"/>
      <c r="FU97" s="238"/>
      <c r="FV97" s="238"/>
      <c r="FW97" s="238"/>
      <c r="FX97" s="238"/>
      <c r="FY97" s="238"/>
      <c r="FZ97" s="238"/>
      <c r="GA97" s="238">
        <v>715224.69799999997</v>
      </c>
      <c r="GB97" s="244">
        <v>26654.338</v>
      </c>
      <c r="GC97" s="242">
        <v>169.17570078027799</v>
      </c>
      <c r="GD97" s="245">
        <v>10594.983603820199</v>
      </c>
      <c r="GE97" s="239">
        <v>9872.0730379746892</v>
      </c>
      <c r="GF97" s="239">
        <v>6729.7280000000001</v>
      </c>
      <c r="GG97" s="239">
        <v>29671.392777777801</v>
      </c>
      <c r="GH97" s="239" t="s">
        <v>473</v>
      </c>
      <c r="GI97" s="239">
        <v>14820.9406299783</v>
      </c>
      <c r="GJ97" s="239">
        <v>20650.608949631402</v>
      </c>
      <c r="GK97" s="239">
        <v>37908.669649122799</v>
      </c>
      <c r="GL97" s="239">
        <v>11543.196747149501</v>
      </c>
      <c r="GM97" s="239">
        <v>13032.2858223496</v>
      </c>
      <c r="GN97" s="239">
        <v>12508.191939456099</v>
      </c>
      <c r="GO97" s="239">
        <v>10998.691149594701</v>
      </c>
      <c r="GP97" s="239">
        <v>18694.707393018001</v>
      </c>
      <c r="GQ97" s="239">
        <v>18817.192375455601</v>
      </c>
      <c r="GR97" s="239">
        <v>22528.310666666701</v>
      </c>
      <c r="GS97" s="239">
        <v>31482.044865079399</v>
      </c>
      <c r="GT97" s="239">
        <v>17431.764358108099</v>
      </c>
      <c r="GU97" s="239">
        <v>19375.487110281902</v>
      </c>
      <c r="GV97" s="239">
        <v>17732.023140495901</v>
      </c>
      <c r="GW97" s="239">
        <v>14976.766134605399</v>
      </c>
      <c r="GX97" s="239">
        <v>18918.5906757946</v>
      </c>
      <c r="GY97" s="239">
        <v>19350.9246624804</v>
      </c>
      <c r="GZ97" s="239">
        <v>17410.338372093</v>
      </c>
      <c r="HA97" s="239">
        <v>15827.7567763158</v>
      </c>
      <c r="HB97" s="239">
        <v>21701.711500000001</v>
      </c>
      <c r="HC97" s="239">
        <v>27727.875761171901</v>
      </c>
      <c r="HD97" s="239">
        <v>30124.871367256601</v>
      </c>
      <c r="HE97" s="239">
        <v>13904.6717780821</v>
      </c>
      <c r="HF97" s="239">
        <v>14668.210965517201</v>
      </c>
      <c r="HG97" s="239">
        <v>39336.475726010198</v>
      </c>
      <c r="HH97" s="239">
        <v>25942.314183406099</v>
      </c>
      <c r="HI97" s="239">
        <v>11094.6500047472</v>
      </c>
      <c r="HJ97" s="239">
        <v>18205.509867074499</v>
      </c>
      <c r="HK97" s="239">
        <v>16432.538447953</v>
      </c>
      <c r="HL97" s="239">
        <v>14020.8294175218</v>
      </c>
      <c r="HM97" s="239">
        <v>7989.0792272970803</v>
      </c>
      <c r="HN97" s="239">
        <v>17854.5198869415</v>
      </c>
      <c r="HO97" s="239" t="s">
        <v>473</v>
      </c>
      <c r="HP97" s="239">
        <v>41159.495490797599</v>
      </c>
      <c r="HQ97" s="239">
        <v>17894.113966811499</v>
      </c>
      <c r="HR97" s="239">
        <v>23482.154978336101</v>
      </c>
      <c r="HS97" s="239">
        <v>40421.598183479502</v>
      </c>
      <c r="HT97" s="239">
        <v>21010.828907849798</v>
      </c>
      <c r="HU97" s="239">
        <v>14538.0709148265</v>
      </c>
      <c r="HV97" s="239">
        <v>13317.8989463568</v>
      </c>
      <c r="HW97" s="239">
        <v>13109.0508854167</v>
      </c>
      <c r="HX97" s="239">
        <v>19880.965299476698</v>
      </c>
      <c r="HY97" s="239">
        <v>21376.5125423729</v>
      </c>
      <c r="HZ97" s="239">
        <v>12346.452999376001</v>
      </c>
      <c r="IA97" s="239">
        <v>11845.787713920799</v>
      </c>
      <c r="IB97" s="239">
        <v>12106.759546412901</v>
      </c>
      <c r="IC97" s="239">
        <v>14917.9597461703</v>
      </c>
      <c r="ID97" s="239">
        <v>29650.8429115779</v>
      </c>
      <c r="IE97" s="239">
        <v>16307.6015742985</v>
      </c>
      <c r="IF97" s="239">
        <v>12222.2794106652</v>
      </c>
      <c r="IG97" s="239">
        <v>11544.4109836065</v>
      </c>
      <c r="IH97" s="238"/>
      <c r="II97" s="238"/>
      <c r="IJ97" s="238"/>
      <c r="IK97" s="238"/>
      <c r="IL97" s="238"/>
      <c r="IM97" s="238"/>
      <c r="IN97" s="238"/>
      <c r="IO97" s="238"/>
      <c r="IP97" s="219"/>
    </row>
    <row r="98" spans="1:250" ht="15.75" customHeight="1">
      <c r="A98" s="237">
        <v>42522</v>
      </c>
      <c r="B98" s="240">
        <v>2852.25</v>
      </c>
      <c r="C98" s="240">
        <v>2511.58</v>
      </c>
      <c r="D98" s="240">
        <v>2265</v>
      </c>
      <c r="E98" s="240">
        <v>4142.75</v>
      </c>
      <c r="F98" s="240">
        <v>9489</v>
      </c>
      <c r="G98" s="240">
        <v>4757.1400000000003</v>
      </c>
      <c r="H98" s="238">
        <v>210.20400000000001</v>
      </c>
      <c r="I98" s="238" t="s">
        <v>474</v>
      </c>
      <c r="J98" s="239">
        <v>39619</v>
      </c>
      <c r="K98" s="239">
        <v>16831</v>
      </c>
      <c r="L98" s="239">
        <v>4605</v>
      </c>
      <c r="M98" s="239">
        <v>214155</v>
      </c>
      <c r="N98" s="239">
        <v>41100</v>
      </c>
      <c r="O98" s="239">
        <v>13040</v>
      </c>
      <c r="P98" s="239">
        <v>155642</v>
      </c>
      <c r="Q98" s="239">
        <v>14386</v>
      </c>
      <c r="R98" s="239">
        <v>7215</v>
      </c>
      <c r="S98" s="239">
        <v>12348</v>
      </c>
      <c r="T98" s="240">
        <v>110577</v>
      </c>
      <c r="U98" s="240">
        <v>470987</v>
      </c>
      <c r="V98" s="238">
        <v>2798</v>
      </c>
      <c r="W98" s="238">
        <v>66782</v>
      </c>
      <c r="X98" s="238">
        <v>453</v>
      </c>
      <c r="Y98" s="238">
        <v>70033</v>
      </c>
      <c r="Z98" s="238">
        <v>472680</v>
      </c>
      <c r="AA98" s="238">
        <v>6044517</v>
      </c>
      <c r="AB98" s="238">
        <v>20729</v>
      </c>
      <c r="AC98" s="238">
        <v>6537926</v>
      </c>
      <c r="AD98" s="238"/>
      <c r="AE98" s="238"/>
      <c r="AF98" s="238"/>
      <c r="AG98" s="238"/>
      <c r="AH98" s="238"/>
      <c r="AI98" s="238"/>
      <c r="AJ98" s="238"/>
      <c r="AK98" s="238"/>
      <c r="AL98" s="238"/>
      <c r="AM98" s="238"/>
      <c r="AN98" s="238"/>
      <c r="AO98" s="238"/>
      <c r="AP98" s="238"/>
      <c r="AQ98" s="238"/>
      <c r="AR98" s="238">
        <v>5478043</v>
      </c>
      <c r="AS98" s="238">
        <v>1059883</v>
      </c>
      <c r="AT98" s="238">
        <v>6537926</v>
      </c>
      <c r="AU98" s="238">
        <v>9235</v>
      </c>
      <c r="AV98" s="238">
        <v>23938</v>
      </c>
      <c r="AW98" s="238">
        <v>9446.75</v>
      </c>
      <c r="AX98" s="238">
        <v>7752</v>
      </c>
      <c r="AY98" s="238">
        <v>31037</v>
      </c>
      <c r="AZ98" s="238">
        <v>1359</v>
      </c>
      <c r="BA98" s="238">
        <v>82767.75</v>
      </c>
      <c r="BB98" s="238">
        <v>2587510</v>
      </c>
      <c r="BC98" s="238">
        <v>5201612</v>
      </c>
      <c r="BD98" s="238">
        <v>2308346</v>
      </c>
      <c r="BE98" s="238">
        <v>1598972</v>
      </c>
      <c r="BF98" s="238">
        <v>5490773</v>
      </c>
      <c r="BG98" s="238">
        <v>454129</v>
      </c>
      <c r="BH98" s="238">
        <v>17641342</v>
      </c>
      <c r="BI98" s="238"/>
      <c r="BJ98" s="238"/>
      <c r="BK98" s="238"/>
      <c r="BL98" s="238"/>
      <c r="BM98" s="238"/>
      <c r="BN98" s="238"/>
      <c r="BO98" s="238"/>
      <c r="BP98" s="238"/>
      <c r="BQ98" s="238"/>
      <c r="BR98" s="238"/>
      <c r="BS98" s="238"/>
      <c r="BT98" s="238"/>
      <c r="BU98" s="238"/>
      <c r="BV98" s="238"/>
      <c r="BW98" s="238">
        <v>16008440</v>
      </c>
      <c r="BX98" s="238">
        <v>1775702</v>
      </c>
      <c r="BY98" s="244">
        <v>17784142</v>
      </c>
      <c r="BZ98" s="238">
        <v>9744.8625586436901</v>
      </c>
      <c r="CA98" s="243">
        <v>864</v>
      </c>
      <c r="CB98" s="238">
        <v>398</v>
      </c>
      <c r="CC98" s="238">
        <v>206</v>
      </c>
      <c r="CD98" s="238">
        <v>93124</v>
      </c>
      <c r="CE98" s="238">
        <v>859427</v>
      </c>
      <c r="CF98" s="238"/>
      <c r="CG98" s="238"/>
      <c r="CH98" s="238">
        <v>370.00176399999998</v>
      </c>
      <c r="CI98" s="238">
        <v>5628.840271</v>
      </c>
      <c r="CJ98" s="242">
        <v>532.669498095422</v>
      </c>
      <c r="CK98" s="243"/>
      <c r="CL98" s="238"/>
      <c r="CM98" s="238"/>
      <c r="CN98" s="238"/>
      <c r="CO98" s="238"/>
      <c r="CP98" s="238"/>
      <c r="CQ98" s="238"/>
      <c r="CR98" s="240">
        <v>5529</v>
      </c>
      <c r="CS98" s="240">
        <v>54628</v>
      </c>
      <c r="CT98" s="240">
        <v>12088</v>
      </c>
      <c r="CU98" s="240">
        <v>106747</v>
      </c>
      <c r="CV98" s="240">
        <v>2302</v>
      </c>
      <c r="CW98" s="240">
        <v>29162</v>
      </c>
      <c r="CX98" s="240">
        <v>2398</v>
      </c>
      <c r="CY98" s="240">
        <v>16544</v>
      </c>
      <c r="CZ98" s="240">
        <v>115431.1376</v>
      </c>
      <c r="DA98" s="240">
        <v>1261264.8001999999</v>
      </c>
      <c r="DB98" s="240">
        <v>54663.178599999999</v>
      </c>
      <c r="DC98" s="240">
        <v>672454.69590000005</v>
      </c>
      <c r="DD98" s="238">
        <v>1581601</v>
      </c>
      <c r="DE98" s="240">
        <v>464471</v>
      </c>
      <c r="DF98" s="240">
        <v>0.19</v>
      </c>
      <c r="DG98" s="240">
        <v>27.3585639816006</v>
      </c>
      <c r="DH98" s="240">
        <v>28.945121204342801</v>
      </c>
      <c r="DI98" s="238">
        <v>196947.87</v>
      </c>
      <c r="DJ98" s="238">
        <v>57075.118000000002</v>
      </c>
      <c r="DK98" s="238">
        <v>152730.83499999999</v>
      </c>
      <c r="DL98" s="238">
        <v>232866.54</v>
      </c>
      <c r="DM98" s="238">
        <v>14471.495999999999</v>
      </c>
      <c r="DN98" s="238">
        <v>22321.073</v>
      </c>
      <c r="DO98" s="238">
        <v>41.262</v>
      </c>
      <c r="DP98" s="238">
        <v>189.523</v>
      </c>
      <c r="DQ98" s="238">
        <v>676643.71699999995</v>
      </c>
      <c r="DR98" s="239">
        <v>137261</v>
      </c>
      <c r="DS98" s="239">
        <v>14544</v>
      </c>
      <c r="DT98" s="239">
        <v>35468</v>
      </c>
      <c r="DU98" s="239">
        <v>29497</v>
      </c>
      <c r="DV98" s="239">
        <v>2852</v>
      </c>
      <c r="DW98" s="239">
        <v>15654</v>
      </c>
      <c r="DX98" s="239">
        <v>33644</v>
      </c>
      <c r="DY98" s="238">
        <v>0</v>
      </c>
      <c r="DZ98" s="239">
        <v>268920</v>
      </c>
      <c r="EA98" s="239">
        <v>3271529</v>
      </c>
      <c r="EB98" s="238">
        <v>2721</v>
      </c>
      <c r="EC98" s="238">
        <v>8223</v>
      </c>
      <c r="ED98" s="238">
        <v>636</v>
      </c>
      <c r="EE98" s="238">
        <v>963</v>
      </c>
      <c r="EF98" s="238">
        <v>1067</v>
      </c>
      <c r="EG98" s="238">
        <v>583</v>
      </c>
      <c r="EH98" s="238">
        <v>904</v>
      </c>
      <c r="EI98" s="238">
        <v>47000</v>
      </c>
      <c r="EJ98" s="238"/>
      <c r="EK98" s="238"/>
      <c r="EL98" s="238"/>
      <c r="EM98" s="238"/>
      <c r="EN98" s="239">
        <v>120034</v>
      </c>
      <c r="EO98" s="239">
        <v>35222</v>
      </c>
      <c r="EP98" s="239">
        <v>8017</v>
      </c>
      <c r="EQ98" s="239">
        <v>1684</v>
      </c>
      <c r="ER98" s="239">
        <v>6077</v>
      </c>
      <c r="ES98" s="239">
        <v>705</v>
      </c>
      <c r="ET98" s="239">
        <v>2592</v>
      </c>
      <c r="EU98" s="239">
        <v>15974</v>
      </c>
      <c r="EV98" s="239">
        <v>254946</v>
      </c>
      <c r="EW98" s="239">
        <v>73760</v>
      </c>
      <c r="EX98" s="239">
        <v>13703</v>
      </c>
      <c r="EY98" s="239">
        <v>4874</v>
      </c>
      <c r="EZ98" s="239">
        <v>14208</v>
      </c>
      <c r="FA98" s="239">
        <v>1653</v>
      </c>
      <c r="FB98" s="239">
        <v>7409</v>
      </c>
      <c r="FC98" s="239">
        <v>42177</v>
      </c>
      <c r="FD98" s="238"/>
      <c r="FE98" s="238">
        <v>2.1</v>
      </c>
      <c r="FF98" s="238">
        <v>1.7</v>
      </c>
      <c r="FG98" s="238">
        <v>2.9</v>
      </c>
      <c r="FH98" s="238">
        <v>2.2999999999999998</v>
      </c>
      <c r="FI98" s="238">
        <v>2.2999999999999998</v>
      </c>
      <c r="FJ98" s="238">
        <v>2.9</v>
      </c>
      <c r="FK98" s="238">
        <v>2.6</v>
      </c>
      <c r="FL98" s="238">
        <v>23.3</v>
      </c>
      <c r="FM98" s="238">
        <v>39.5</v>
      </c>
      <c r="FN98" s="238">
        <v>42.1</v>
      </c>
      <c r="FO98" s="238">
        <v>4.8</v>
      </c>
      <c r="FP98" s="238">
        <v>16.8</v>
      </c>
      <c r="FQ98" s="238">
        <v>8.1</v>
      </c>
      <c r="FR98" s="238">
        <v>10.7</v>
      </c>
      <c r="FS98" s="238">
        <v>16.100000000000001</v>
      </c>
      <c r="FT98" s="238"/>
      <c r="FU98" s="238"/>
      <c r="FV98" s="238"/>
      <c r="FW98" s="238"/>
      <c r="FX98" s="238"/>
      <c r="FY98" s="238"/>
      <c r="FZ98" s="238"/>
      <c r="GA98" s="238">
        <v>755491.09600000002</v>
      </c>
      <c r="GB98" s="244">
        <v>28154.949000000001</v>
      </c>
      <c r="GC98" s="242">
        <v>173.688348484459</v>
      </c>
      <c r="GD98" s="245">
        <v>15288.147375017399</v>
      </c>
      <c r="GE98" s="239">
        <v>13765.998079470201</v>
      </c>
      <c r="GF98" s="239">
        <v>10413.248</v>
      </c>
      <c r="GG98" s="239">
        <v>46827.800035087799</v>
      </c>
      <c r="GH98" s="239" t="s">
        <v>473</v>
      </c>
      <c r="GI98" s="239">
        <v>20463.463098490301</v>
      </c>
      <c r="GJ98" s="239">
        <v>32097.876180442701</v>
      </c>
      <c r="GK98" s="239">
        <v>53261.667368421098</v>
      </c>
      <c r="GL98" s="239">
        <v>17915.574596231501</v>
      </c>
      <c r="GM98" s="239">
        <v>18986.3166530134</v>
      </c>
      <c r="GN98" s="239">
        <v>20341.826810922201</v>
      </c>
      <c r="GO98" s="239">
        <v>16331.971399116301</v>
      </c>
      <c r="GP98" s="239">
        <v>29480.593107183598</v>
      </c>
      <c r="GQ98" s="239">
        <v>27678.8051125989</v>
      </c>
      <c r="GR98" s="239">
        <v>37559.405384615398</v>
      </c>
      <c r="GS98" s="239">
        <v>48641.3424009636</v>
      </c>
      <c r="GT98" s="239">
        <v>25567.214209519701</v>
      </c>
      <c r="GU98" s="239">
        <v>27552.930666942899</v>
      </c>
      <c r="GV98" s="239">
        <v>24666.7182469609</v>
      </c>
      <c r="GW98" s="239">
        <v>20685.499635207099</v>
      </c>
      <c r="GX98" s="239">
        <v>26103.710873862401</v>
      </c>
      <c r="GY98" s="239">
        <v>28191.5138413686</v>
      </c>
      <c r="GZ98" s="239">
        <v>24187.696810712201</v>
      </c>
      <c r="HA98" s="239">
        <v>22811.6693464052</v>
      </c>
      <c r="HB98" s="239">
        <v>30878.061933333302</v>
      </c>
      <c r="HC98" s="239">
        <v>38594.693672339599</v>
      </c>
      <c r="HD98" s="239">
        <v>36531.541176735896</v>
      </c>
      <c r="HE98" s="239">
        <v>20358.9066365379</v>
      </c>
      <c r="HF98" s="239">
        <v>22329.157972027999</v>
      </c>
      <c r="HG98" s="239">
        <v>53796.915808580801</v>
      </c>
      <c r="HH98" s="239">
        <v>38363.467397380002</v>
      </c>
      <c r="HI98" s="239">
        <v>14925.8174644343</v>
      </c>
      <c r="HJ98" s="239">
        <v>25403.724598135101</v>
      </c>
      <c r="HK98" s="239">
        <v>23370.823124414499</v>
      </c>
      <c r="HL98" s="239">
        <v>20489.6656611908</v>
      </c>
      <c r="HM98" s="239">
        <v>12218.5645659112</v>
      </c>
      <c r="HN98" s="239">
        <v>25222.6702629838</v>
      </c>
      <c r="HO98" s="239" t="s">
        <v>473</v>
      </c>
      <c r="HP98" s="239">
        <v>53929.468302469097</v>
      </c>
      <c r="HQ98" s="239">
        <v>24666.067580772298</v>
      </c>
      <c r="HR98" s="239">
        <v>35582.480578856601</v>
      </c>
      <c r="HS98" s="239">
        <v>52776.814966357699</v>
      </c>
      <c r="HT98" s="239">
        <v>34370.612971922397</v>
      </c>
      <c r="HU98" s="239">
        <v>20552.112533333398</v>
      </c>
      <c r="HV98" s="239">
        <v>19568.709532971901</v>
      </c>
      <c r="HW98" s="239">
        <v>18116.871506493499</v>
      </c>
      <c r="HX98" s="239">
        <v>28729.053160700802</v>
      </c>
      <c r="HY98" s="239">
        <v>32128.659971671401</v>
      </c>
      <c r="HZ98" s="239">
        <v>16964.0791088146</v>
      </c>
      <c r="IA98" s="239">
        <v>15488.5315690759</v>
      </c>
      <c r="IB98" s="239">
        <v>17162.798149301801</v>
      </c>
      <c r="IC98" s="239">
        <v>23319.450984486699</v>
      </c>
      <c r="ID98" s="239">
        <v>40581.402551420098</v>
      </c>
      <c r="IE98" s="239">
        <v>23973.682563545899</v>
      </c>
      <c r="IF98" s="239">
        <v>20341.6006455229</v>
      </c>
      <c r="IG98" s="239">
        <v>16261.387721954499</v>
      </c>
      <c r="IH98" s="238"/>
      <c r="II98" s="238"/>
      <c r="IJ98" s="238"/>
      <c r="IK98" s="238"/>
      <c r="IL98" s="238"/>
      <c r="IM98" s="238"/>
      <c r="IN98" s="238"/>
      <c r="IO98" s="238"/>
      <c r="IP98" s="219"/>
    </row>
    <row r="99" spans="1:250" ht="15.75" customHeight="1">
      <c r="A99" s="237">
        <v>42552</v>
      </c>
      <c r="B99" s="240">
        <v>2691.05</v>
      </c>
      <c r="C99" s="240">
        <v>2467</v>
      </c>
      <c r="D99" s="240">
        <v>2129.17</v>
      </c>
      <c r="E99" s="240">
        <v>4284.72</v>
      </c>
      <c r="F99" s="240">
        <v>9489</v>
      </c>
      <c r="G99" s="240">
        <v>5300</v>
      </c>
      <c r="H99" s="238">
        <v>231.32599999999999</v>
      </c>
      <c r="I99" s="238" t="s">
        <v>474</v>
      </c>
      <c r="J99" s="239">
        <v>37247</v>
      </c>
      <c r="K99" s="239">
        <v>12496</v>
      </c>
      <c r="L99" s="239">
        <v>3765</v>
      </c>
      <c r="M99" s="239">
        <v>202690</v>
      </c>
      <c r="N99" s="239">
        <v>29378</v>
      </c>
      <c r="O99" s="239">
        <v>8938</v>
      </c>
      <c r="P99" s="239">
        <v>146529</v>
      </c>
      <c r="Q99" s="239">
        <v>10872</v>
      </c>
      <c r="R99" s="239">
        <v>5107</v>
      </c>
      <c r="S99" s="239">
        <v>12040</v>
      </c>
      <c r="T99" s="240">
        <v>112653</v>
      </c>
      <c r="U99" s="240">
        <v>470522</v>
      </c>
      <c r="V99" s="238">
        <v>2976</v>
      </c>
      <c r="W99" s="238">
        <v>69148</v>
      </c>
      <c r="X99" s="238">
        <v>391</v>
      </c>
      <c r="Y99" s="238">
        <v>72515</v>
      </c>
      <c r="Z99" s="238">
        <v>501251</v>
      </c>
      <c r="AA99" s="238">
        <v>6224991</v>
      </c>
      <c r="AB99" s="238">
        <v>11645</v>
      </c>
      <c r="AC99" s="238">
        <v>6737887</v>
      </c>
      <c r="AD99" s="238"/>
      <c r="AE99" s="238"/>
      <c r="AF99" s="238"/>
      <c r="AG99" s="238"/>
      <c r="AH99" s="238"/>
      <c r="AI99" s="238"/>
      <c r="AJ99" s="238"/>
      <c r="AK99" s="238"/>
      <c r="AL99" s="238"/>
      <c r="AM99" s="238"/>
      <c r="AN99" s="238"/>
      <c r="AO99" s="238"/>
      <c r="AP99" s="238"/>
      <c r="AQ99" s="238"/>
      <c r="AR99" s="238">
        <v>5703135</v>
      </c>
      <c r="AS99" s="238">
        <v>1034752</v>
      </c>
      <c r="AT99" s="238">
        <v>6737887</v>
      </c>
      <c r="AU99" s="238">
        <v>8883</v>
      </c>
      <c r="AV99" s="238">
        <v>22862</v>
      </c>
      <c r="AW99" s="238">
        <v>8399.75</v>
      </c>
      <c r="AX99" s="238">
        <v>7833</v>
      </c>
      <c r="AY99" s="238">
        <v>30982</v>
      </c>
      <c r="AZ99" s="238">
        <v>1116</v>
      </c>
      <c r="BA99" s="238">
        <v>80075.75</v>
      </c>
      <c r="BB99" s="238">
        <v>2484688</v>
      </c>
      <c r="BC99" s="238">
        <v>4978716</v>
      </c>
      <c r="BD99" s="238">
        <v>2082717</v>
      </c>
      <c r="BE99" s="238">
        <v>1649733</v>
      </c>
      <c r="BF99" s="238">
        <v>5481858</v>
      </c>
      <c r="BG99" s="238">
        <v>387015</v>
      </c>
      <c r="BH99" s="238">
        <v>17064727</v>
      </c>
      <c r="BI99" s="238"/>
      <c r="BJ99" s="238"/>
      <c r="BK99" s="238"/>
      <c r="BL99" s="238"/>
      <c r="BM99" s="238"/>
      <c r="BN99" s="238"/>
      <c r="BO99" s="238"/>
      <c r="BP99" s="238"/>
      <c r="BQ99" s="238"/>
      <c r="BR99" s="238"/>
      <c r="BS99" s="238"/>
      <c r="BT99" s="238"/>
      <c r="BU99" s="238"/>
      <c r="BV99" s="238"/>
      <c r="BW99" s="238">
        <v>15324133</v>
      </c>
      <c r="BX99" s="238">
        <v>1740594</v>
      </c>
      <c r="BY99" s="244">
        <v>17064727</v>
      </c>
      <c r="BZ99" s="238">
        <v>9892.8362418627003</v>
      </c>
      <c r="CA99" s="243">
        <v>888</v>
      </c>
      <c r="CB99" s="238">
        <v>406</v>
      </c>
      <c r="CC99" s="238">
        <v>211</v>
      </c>
      <c r="CD99" s="238">
        <v>98717</v>
      </c>
      <c r="CE99" s="238">
        <v>848636</v>
      </c>
      <c r="CF99" s="238"/>
      <c r="CG99" s="238"/>
      <c r="CH99" s="238"/>
      <c r="CI99" s="238"/>
      <c r="CJ99" s="242">
        <v>617.24696923249905</v>
      </c>
      <c r="CK99" s="243"/>
      <c r="CL99" s="238"/>
      <c r="CM99" s="238"/>
      <c r="CN99" s="238"/>
      <c r="CO99" s="238"/>
      <c r="CP99" s="238"/>
      <c r="CQ99" s="238"/>
      <c r="CR99" s="240">
        <v>6667</v>
      </c>
      <c r="CS99" s="240">
        <v>63745</v>
      </c>
      <c r="CT99" s="240">
        <v>14050</v>
      </c>
      <c r="CU99" s="240">
        <v>126383</v>
      </c>
      <c r="CV99" s="240">
        <v>2589</v>
      </c>
      <c r="CW99" s="240">
        <v>34678</v>
      </c>
      <c r="CX99" s="240">
        <v>2691</v>
      </c>
      <c r="CY99" s="240">
        <v>28321</v>
      </c>
      <c r="CZ99" s="240">
        <v>112348.22530000001</v>
      </c>
      <c r="DA99" s="240">
        <v>1142566.1085000001</v>
      </c>
      <c r="DB99" s="240">
        <v>60394.8269</v>
      </c>
      <c r="DC99" s="240">
        <v>709324.00419999997</v>
      </c>
      <c r="DD99" s="238">
        <v>1616275</v>
      </c>
      <c r="DE99" s="240">
        <v>806955</v>
      </c>
      <c r="DF99" s="240">
        <v>0.19</v>
      </c>
      <c r="DG99" s="240">
        <v>24.914088156448798</v>
      </c>
      <c r="DH99" s="240">
        <v>26.020766692649602</v>
      </c>
      <c r="DI99" s="238">
        <v>209111.342</v>
      </c>
      <c r="DJ99" s="238">
        <v>56739.25</v>
      </c>
      <c r="DK99" s="238">
        <v>153555.71</v>
      </c>
      <c r="DL99" s="238">
        <v>236854.432</v>
      </c>
      <c r="DM99" s="238">
        <v>13794.174000000001</v>
      </c>
      <c r="DN99" s="238">
        <v>20130.838</v>
      </c>
      <c r="DO99" s="238">
        <v>5.2839999999999998</v>
      </c>
      <c r="DP99" s="238">
        <v>540.78399999999999</v>
      </c>
      <c r="DQ99" s="238">
        <v>690731.81400000001</v>
      </c>
      <c r="DR99" s="239">
        <v>135711</v>
      </c>
      <c r="DS99" s="239">
        <v>14111</v>
      </c>
      <c r="DT99" s="239">
        <v>39156</v>
      </c>
      <c r="DU99" s="239">
        <v>28757</v>
      </c>
      <c r="DV99" s="239">
        <v>2867</v>
      </c>
      <c r="DW99" s="239">
        <v>15621</v>
      </c>
      <c r="DX99" s="239">
        <v>35316</v>
      </c>
      <c r="DY99" s="238">
        <v>0</v>
      </c>
      <c r="DZ99" s="239">
        <v>271539</v>
      </c>
      <c r="EA99" s="239">
        <v>3417073</v>
      </c>
      <c r="EB99" s="238">
        <v>4476</v>
      </c>
      <c r="EC99" s="238">
        <v>9327</v>
      </c>
      <c r="ED99" s="238">
        <v>668</v>
      </c>
      <c r="EE99" s="238">
        <v>1444</v>
      </c>
      <c r="EF99" s="238">
        <v>194</v>
      </c>
      <c r="EG99" s="238">
        <v>1208</v>
      </c>
      <c r="EH99" s="238">
        <v>1382</v>
      </c>
      <c r="EI99" s="238">
        <v>31379</v>
      </c>
      <c r="EJ99" s="238"/>
      <c r="EK99" s="238"/>
      <c r="EL99" s="238"/>
      <c r="EM99" s="238"/>
      <c r="EN99" s="239">
        <v>193725</v>
      </c>
      <c r="EO99" s="239">
        <v>45779</v>
      </c>
      <c r="EP99" s="239">
        <v>11017</v>
      </c>
      <c r="EQ99" s="239">
        <v>6351</v>
      </c>
      <c r="ER99" s="239">
        <v>13216</v>
      </c>
      <c r="ES99" s="239">
        <v>2792</v>
      </c>
      <c r="ET99" s="239">
        <v>4804</v>
      </c>
      <c r="EU99" s="239">
        <v>32886</v>
      </c>
      <c r="EV99" s="239">
        <v>516413</v>
      </c>
      <c r="EW99" s="239">
        <v>94215</v>
      </c>
      <c r="EX99" s="239">
        <v>17337</v>
      </c>
      <c r="EY99" s="239">
        <v>23643</v>
      </c>
      <c r="EZ99" s="239">
        <v>45225</v>
      </c>
      <c r="FA99" s="239">
        <v>7594</v>
      </c>
      <c r="FB99" s="239">
        <v>13300</v>
      </c>
      <c r="FC99" s="239">
        <v>111247</v>
      </c>
      <c r="FD99" s="238"/>
      <c r="FE99" s="238">
        <v>20</v>
      </c>
      <c r="FF99" s="238">
        <v>1.6</v>
      </c>
      <c r="FG99" s="238">
        <v>3.7</v>
      </c>
      <c r="FH99" s="238">
        <v>3.4</v>
      </c>
      <c r="FI99" s="238">
        <v>2.7</v>
      </c>
      <c r="FJ99" s="238">
        <v>2.8</v>
      </c>
      <c r="FK99" s="238">
        <v>3.4</v>
      </c>
      <c r="FL99" s="238">
        <v>41.2</v>
      </c>
      <c r="FM99" s="238">
        <v>49.1</v>
      </c>
      <c r="FN99" s="238">
        <v>51.6</v>
      </c>
      <c r="FO99" s="238">
        <v>20.5</v>
      </c>
      <c r="FP99" s="238">
        <v>48.9</v>
      </c>
      <c r="FQ99" s="238">
        <v>34.799999999999997</v>
      </c>
      <c r="FR99" s="238">
        <v>18.100000000000001</v>
      </c>
      <c r="FS99" s="238">
        <v>33.799999999999997</v>
      </c>
      <c r="FT99" s="238"/>
      <c r="FU99" s="238"/>
      <c r="FV99" s="238"/>
      <c r="FW99" s="238"/>
      <c r="FX99" s="238"/>
      <c r="FY99" s="238"/>
      <c r="FZ99" s="238"/>
      <c r="GA99" s="238">
        <v>755212.5</v>
      </c>
      <c r="GB99" s="244">
        <v>28144.566999999999</v>
      </c>
      <c r="GC99" s="242">
        <v>176.57271267510299</v>
      </c>
      <c r="GD99" s="245">
        <v>10902.7563581346</v>
      </c>
      <c r="GE99" s="239">
        <v>10280.4150340136</v>
      </c>
      <c r="GF99" s="239">
        <v>6729.7280000000001</v>
      </c>
      <c r="GG99" s="239">
        <v>37437.398204225399</v>
      </c>
      <c r="GH99" s="239" t="s">
        <v>473</v>
      </c>
      <c r="GI99" s="239">
        <v>14033.787174392901</v>
      </c>
      <c r="GJ99" s="239">
        <v>22241.309296199601</v>
      </c>
      <c r="GK99" s="239">
        <v>38548.0889473684</v>
      </c>
      <c r="GL99" s="239">
        <v>12567.636870026499</v>
      </c>
      <c r="GM99" s="239">
        <v>13502.1313142524</v>
      </c>
      <c r="GN99" s="239">
        <v>13518.391681462201</v>
      </c>
      <c r="GO99" s="239">
        <v>11034.543066566999</v>
      </c>
      <c r="GP99" s="239">
        <v>20360.258736964101</v>
      </c>
      <c r="GQ99" s="239">
        <v>19285.445219000601</v>
      </c>
      <c r="GR99" s="239">
        <v>27789.3288308458</v>
      </c>
      <c r="GS99" s="239">
        <v>35027.893441697997</v>
      </c>
      <c r="GT99" s="239">
        <v>18100.760410289098</v>
      </c>
      <c r="GU99" s="239">
        <v>19471.367589732999</v>
      </c>
      <c r="GV99" s="239">
        <v>16503.811860759499</v>
      </c>
      <c r="GW99" s="239">
        <v>14440.054084048899</v>
      </c>
      <c r="GX99" s="239">
        <v>18435.703672349598</v>
      </c>
      <c r="GY99" s="239">
        <v>19559.8342612753</v>
      </c>
      <c r="GZ99" s="239">
        <v>17020.926004917001</v>
      </c>
      <c r="HA99" s="239">
        <v>15626.6674834437</v>
      </c>
      <c r="HB99" s="239">
        <v>21535.487939949999</v>
      </c>
      <c r="HC99" s="239">
        <v>25988.158671568999</v>
      </c>
      <c r="HD99" s="239">
        <v>26389.440285188601</v>
      </c>
      <c r="HE99" s="239">
        <v>13962.473337016499</v>
      </c>
      <c r="HF99" s="239">
        <v>15200.1581818182</v>
      </c>
      <c r="HG99" s="239">
        <v>36046.629625274298</v>
      </c>
      <c r="HH99" s="239">
        <v>26834.872671353201</v>
      </c>
      <c r="HI99" s="239">
        <v>11059.3750311281</v>
      </c>
      <c r="HJ99" s="239">
        <v>18196.4612491019</v>
      </c>
      <c r="HK99" s="239">
        <v>16406.327987814799</v>
      </c>
      <c r="HL99" s="239">
        <v>14043.1717273826</v>
      </c>
      <c r="HM99" s="239">
        <v>9005.0662911047802</v>
      </c>
      <c r="HN99" s="239">
        <v>20635.668909198699</v>
      </c>
      <c r="HO99" s="239" t="s">
        <v>473</v>
      </c>
      <c r="HP99" s="239">
        <v>40109.721900311597</v>
      </c>
      <c r="HQ99" s="239">
        <v>18126.2809908327</v>
      </c>
      <c r="HR99" s="239">
        <v>28048.812116485398</v>
      </c>
      <c r="HS99" s="239">
        <v>31460.206399120401</v>
      </c>
      <c r="HT99" s="239">
        <v>22916.443063485302</v>
      </c>
      <c r="HU99" s="239">
        <v>14072.7738996929</v>
      </c>
      <c r="HV99" s="239">
        <v>13397.3962745097</v>
      </c>
      <c r="HW99" s="239">
        <v>12793.2684223919</v>
      </c>
      <c r="HX99" s="239">
        <v>20467.776367553401</v>
      </c>
      <c r="HY99" s="239">
        <v>22250.346424580999</v>
      </c>
      <c r="HZ99" s="239">
        <v>12633.149164416</v>
      </c>
      <c r="IA99" s="239">
        <v>12503.5690521092</v>
      </c>
      <c r="IB99" s="239">
        <v>12837.9132958875</v>
      </c>
      <c r="IC99" s="239">
        <v>17534.380092754702</v>
      </c>
      <c r="ID99" s="239">
        <v>28039.724226061899</v>
      </c>
      <c r="IE99" s="239">
        <v>17391.9349195256</v>
      </c>
      <c r="IF99" s="239">
        <v>15085.290028244101</v>
      </c>
      <c r="IG99" s="239">
        <v>11927.558715917099</v>
      </c>
      <c r="IH99" s="238"/>
      <c r="II99" s="238"/>
      <c r="IJ99" s="238"/>
      <c r="IK99" s="238"/>
      <c r="IL99" s="238"/>
      <c r="IM99" s="238"/>
      <c r="IN99" s="238"/>
      <c r="IO99" s="238"/>
      <c r="IP99" s="219"/>
    </row>
    <row r="100" spans="1:250" ht="15.75" customHeight="1">
      <c r="A100" s="237">
        <v>42583</v>
      </c>
      <c r="B100" s="240">
        <v>2377</v>
      </c>
      <c r="C100" s="240">
        <v>2248</v>
      </c>
      <c r="D100" s="240">
        <v>2124</v>
      </c>
      <c r="E100" s="240">
        <v>4136</v>
      </c>
      <c r="F100" s="240">
        <v>9781</v>
      </c>
      <c r="G100" s="240">
        <v>5317</v>
      </c>
      <c r="H100" s="238">
        <v>266.62099999999998</v>
      </c>
      <c r="I100" s="238" t="s">
        <v>474</v>
      </c>
      <c r="J100" s="239">
        <v>41513</v>
      </c>
      <c r="K100" s="239">
        <v>13978</v>
      </c>
      <c r="L100" s="239">
        <v>8628</v>
      </c>
      <c r="M100" s="239">
        <v>225680</v>
      </c>
      <c r="N100" s="239">
        <v>34743</v>
      </c>
      <c r="O100" s="239">
        <v>20969</v>
      </c>
      <c r="P100" s="239">
        <v>161233</v>
      </c>
      <c r="Q100" s="239">
        <v>12159</v>
      </c>
      <c r="R100" s="239">
        <v>12190</v>
      </c>
      <c r="S100" s="239">
        <v>15863</v>
      </c>
      <c r="T100" s="240">
        <v>114971</v>
      </c>
      <c r="U100" s="240">
        <v>491571</v>
      </c>
      <c r="V100" s="238">
        <v>2879</v>
      </c>
      <c r="W100" s="238">
        <v>76608</v>
      </c>
      <c r="X100" s="238">
        <v>308</v>
      </c>
      <c r="Y100" s="238">
        <v>79795</v>
      </c>
      <c r="Z100" s="238">
        <v>487730</v>
      </c>
      <c r="AA100" s="238">
        <v>6830921</v>
      </c>
      <c r="AB100" s="238">
        <v>15350</v>
      </c>
      <c r="AC100" s="238">
        <v>7334001</v>
      </c>
      <c r="AD100" s="238"/>
      <c r="AE100" s="238"/>
      <c r="AF100" s="238"/>
      <c r="AG100" s="238"/>
      <c r="AH100" s="238"/>
      <c r="AI100" s="238"/>
      <c r="AJ100" s="238"/>
      <c r="AK100" s="238"/>
      <c r="AL100" s="238"/>
      <c r="AM100" s="238"/>
      <c r="AN100" s="238"/>
      <c r="AO100" s="238"/>
      <c r="AP100" s="238"/>
      <c r="AQ100" s="238"/>
      <c r="AR100" s="238">
        <v>5966396</v>
      </c>
      <c r="AS100" s="238">
        <v>1367605</v>
      </c>
      <c r="AT100" s="238">
        <v>7334001</v>
      </c>
      <c r="AU100" s="238">
        <v>9144</v>
      </c>
      <c r="AV100" s="238">
        <v>24857</v>
      </c>
      <c r="AW100" s="238">
        <v>8361.75</v>
      </c>
      <c r="AX100" s="238">
        <v>8331</v>
      </c>
      <c r="AY100" s="238">
        <v>34812</v>
      </c>
      <c r="AZ100" s="238">
        <v>1305</v>
      </c>
      <c r="BA100" s="238">
        <v>86810.75</v>
      </c>
      <c r="BB100" s="238">
        <v>2566530</v>
      </c>
      <c r="BC100" s="238">
        <v>5400226</v>
      </c>
      <c r="BD100" s="238">
        <v>2076364</v>
      </c>
      <c r="BE100" s="238">
        <v>1761597</v>
      </c>
      <c r="BF100" s="238">
        <v>6161264</v>
      </c>
      <c r="BG100" s="238">
        <v>464933</v>
      </c>
      <c r="BH100" s="238">
        <v>18430914</v>
      </c>
      <c r="BI100" s="238"/>
      <c r="BJ100" s="238"/>
      <c r="BK100" s="238"/>
      <c r="BL100" s="238"/>
      <c r="BM100" s="238"/>
      <c r="BN100" s="238"/>
      <c r="BO100" s="238"/>
      <c r="BP100" s="238"/>
      <c r="BQ100" s="238"/>
      <c r="BR100" s="238"/>
      <c r="BS100" s="238"/>
      <c r="BT100" s="238"/>
      <c r="BU100" s="238"/>
      <c r="BV100" s="238"/>
      <c r="BW100" s="238">
        <v>16290141</v>
      </c>
      <c r="BX100" s="238">
        <v>2140773</v>
      </c>
      <c r="BY100" s="244">
        <v>18430914</v>
      </c>
      <c r="BZ100" s="238">
        <v>10009.1516060955</v>
      </c>
      <c r="CA100" s="243">
        <v>914</v>
      </c>
      <c r="CB100" s="238">
        <v>421</v>
      </c>
      <c r="CC100" s="238">
        <v>213</v>
      </c>
      <c r="CD100" s="238">
        <v>114551</v>
      </c>
      <c r="CE100" s="238">
        <v>1044238</v>
      </c>
      <c r="CF100" s="238"/>
      <c r="CG100" s="238"/>
      <c r="CH100" s="238"/>
      <c r="CI100" s="238"/>
      <c r="CJ100" s="242">
        <v>474.380919986452</v>
      </c>
      <c r="CK100" s="243"/>
      <c r="CL100" s="238"/>
      <c r="CM100" s="238"/>
      <c r="CN100" s="238"/>
      <c r="CO100" s="238"/>
      <c r="CP100" s="238"/>
      <c r="CQ100" s="238"/>
      <c r="CR100" s="240">
        <v>7207</v>
      </c>
      <c r="CS100" s="240">
        <v>72964</v>
      </c>
      <c r="CT100" s="240">
        <v>15619</v>
      </c>
      <c r="CU100" s="240">
        <v>140016</v>
      </c>
      <c r="CV100" s="240">
        <v>3543</v>
      </c>
      <c r="CW100" s="240">
        <v>43549</v>
      </c>
      <c r="CX100" s="240">
        <v>3280</v>
      </c>
      <c r="CY100" s="240">
        <v>21783</v>
      </c>
      <c r="CZ100" s="240">
        <v>118825.4489</v>
      </c>
      <c r="DA100" s="240">
        <v>1182312.4679</v>
      </c>
      <c r="DB100" s="240">
        <v>60989.098400000003</v>
      </c>
      <c r="DC100" s="240">
        <v>728612.20519999997</v>
      </c>
      <c r="DD100" s="238">
        <v>1534621</v>
      </c>
      <c r="DE100" s="240">
        <v>326180</v>
      </c>
      <c r="DF100" s="240">
        <v>0.18</v>
      </c>
      <c r="DG100" s="240">
        <v>23.52</v>
      </c>
      <c r="DH100" s="240">
        <v>24.81</v>
      </c>
      <c r="DI100" s="238">
        <v>198023.261</v>
      </c>
      <c r="DJ100" s="238">
        <v>56756.601999999999</v>
      </c>
      <c r="DK100" s="238">
        <v>154033.69699999999</v>
      </c>
      <c r="DL100" s="238">
        <v>217908.54699999999</v>
      </c>
      <c r="DM100" s="238">
        <v>13420.861999999999</v>
      </c>
      <c r="DN100" s="238">
        <v>21738.966</v>
      </c>
      <c r="DO100" s="238">
        <v>75.825000000000003</v>
      </c>
      <c r="DP100" s="238">
        <v>2.1629999999999998</v>
      </c>
      <c r="DQ100" s="238">
        <v>661959.92299999995</v>
      </c>
      <c r="DR100" s="239">
        <v>79932</v>
      </c>
      <c r="DS100" s="239">
        <v>9170</v>
      </c>
      <c r="DT100" s="239">
        <v>41929</v>
      </c>
      <c r="DU100" s="239">
        <v>42063</v>
      </c>
      <c r="DV100" s="239">
        <v>2100</v>
      </c>
      <c r="DW100" s="239">
        <v>10094</v>
      </c>
      <c r="DX100" s="239">
        <v>34401</v>
      </c>
      <c r="DY100" s="238">
        <v>0</v>
      </c>
      <c r="DZ100" s="239">
        <v>219689</v>
      </c>
      <c r="EA100" s="239">
        <v>3074679</v>
      </c>
      <c r="EB100" s="238">
        <v>7199</v>
      </c>
      <c r="EC100" s="238">
        <v>10599</v>
      </c>
      <c r="ED100" s="238">
        <v>692</v>
      </c>
      <c r="EE100" s="238">
        <v>1580</v>
      </c>
      <c r="EF100" s="238">
        <v>643</v>
      </c>
      <c r="EG100" s="238">
        <v>1754</v>
      </c>
      <c r="EH100" s="238">
        <v>1522</v>
      </c>
      <c r="EI100" s="238">
        <v>37982</v>
      </c>
      <c r="EJ100" s="238"/>
      <c r="EK100" s="238"/>
      <c r="EL100" s="238"/>
      <c r="EM100" s="238"/>
      <c r="EN100" s="239">
        <v>139113</v>
      </c>
      <c r="EO100" s="239">
        <v>43536</v>
      </c>
      <c r="EP100" s="239">
        <v>8873</v>
      </c>
      <c r="EQ100" s="239">
        <v>4465</v>
      </c>
      <c r="ER100" s="239">
        <v>6877</v>
      </c>
      <c r="ES100" s="239">
        <v>2081</v>
      </c>
      <c r="ET100" s="239">
        <v>2040</v>
      </c>
      <c r="EU100" s="239">
        <v>15157</v>
      </c>
      <c r="EV100" s="239">
        <v>276468</v>
      </c>
      <c r="EW100" s="239">
        <v>79649</v>
      </c>
      <c r="EX100" s="239">
        <v>12947</v>
      </c>
      <c r="EY100" s="239">
        <v>11802</v>
      </c>
      <c r="EZ100" s="239">
        <v>16102</v>
      </c>
      <c r="FA100" s="239">
        <v>4353</v>
      </c>
      <c r="FB100" s="239">
        <v>5331</v>
      </c>
      <c r="FC100" s="239">
        <v>45648</v>
      </c>
      <c r="FD100" s="238"/>
      <c r="FE100" s="238">
        <v>1.8</v>
      </c>
      <c r="FF100" s="238">
        <v>1.5</v>
      </c>
      <c r="FG100" s="238">
        <v>2.6</v>
      </c>
      <c r="FH100" s="238">
        <v>2.2999999999999998</v>
      </c>
      <c r="FI100" s="238">
        <v>2.1</v>
      </c>
      <c r="FJ100" s="238">
        <v>2.6</v>
      </c>
      <c r="FK100" s="238">
        <v>3</v>
      </c>
      <c r="FL100" s="238">
        <v>24.5</v>
      </c>
      <c r="FM100" s="238">
        <v>42.8</v>
      </c>
      <c r="FN100" s="238">
        <v>39.9</v>
      </c>
      <c r="FO100" s="238">
        <v>10.9</v>
      </c>
      <c r="FP100" s="238">
        <v>17.899999999999999</v>
      </c>
      <c r="FQ100" s="238">
        <v>20.3</v>
      </c>
      <c r="FR100" s="238">
        <v>8.9</v>
      </c>
      <c r="FS100" s="238">
        <v>16.2</v>
      </c>
      <c r="FT100" s="238"/>
      <c r="FU100" s="238"/>
      <c r="FV100" s="238"/>
      <c r="FW100" s="238"/>
      <c r="FX100" s="238"/>
      <c r="FY100" s="238"/>
      <c r="FZ100" s="238"/>
      <c r="GA100" s="238">
        <v>754237.10900000005</v>
      </c>
      <c r="GB100" s="244">
        <v>28108.217000000001</v>
      </c>
      <c r="GC100" s="242">
        <v>177.06630160122</v>
      </c>
      <c r="GD100" s="245">
        <v>12498.0776746269</v>
      </c>
      <c r="GE100" s="239">
        <v>11412.9091724138</v>
      </c>
      <c r="GF100" s="239">
        <v>8662.8559999999998</v>
      </c>
      <c r="GG100" s="239">
        <v>33860.695444839897</v>
      </c>
      <c r="GH100" s="239" t="s">
        <v>473</v>
      </c>
      <c r="GI100" s="239">
        <v>14514.5908357771</v>
      </c>
      <c r="GJ100" s="239">
        <v>22975.627366775101</v>
      </c>
      <c r="GK100" s="239">
        <v>37933.922631579</v>
      </c>
      <c r="GL100" s="239">
        <v>12684.7357458195</v>
      </c>
      <c r="GM100" s="239">
        <v>13830.6592915691</v>
      </c>
      <c r="GN100" s="239">
        <v>14243.6010771704</v>
      </c>
      <c r="GO100" s="239">
        <v>11864.508801498099</v>
      </c>
      <c r="GP100" s="239">
        <v>20435.414382538798</v>
      </c>
      <c r="GQ100" s="239">
        <v>19202.427639751601</v>
      </c>
      <c r="GR100" s="239">
        <v>27913.760075376798</v>
      </c>
      <c r="GS100" s="239">
        <v>34794.405537056999</v>
      </c>
      <c r="GT100" s="239">
        <v>18736.232509554098</v>
      </c>
      <c r="GU100" s="239">
        <v>19780.644917423699</v>
      </c>
      <c r="GV100" s="239">
        <v>17475.699545159201</v>
      </c>
      <c r="GW100" s="239">
        <v>15396.0804585239</v>
      </c>
      <c r="GX100" s="239">
        <v>18930.253596121798</v>
      </c>
      <c r="GY100" s="239">
        <v>20327.915170278698</v>
      </c>
      <c r="GZ100" s="239">
        <v>17356.069981424102</v>
      </c>
      <c r="HA100" s="239">
        <v>15515.0692567568</v>
      </c>
      <c r="HB100" s="239">
        <v>21493.805559265398</v>
      </c>
      <c r="HC100" s="239">
        <v>28770.7504279778</v>
      </c>
      <c r="HD100" s="239">
        <v>25716.261142061299</v>
      </c>
      <c r="HE100" s="239">
        <v>14822.2425267783</v>
      </c>
      <c r="HF100" s="239">
        <v>16203.1562411347</v>
      </c>
      <c r="HG100" s="239">
        <v>35653.694602406002</v>
      </c>
      <c r="HH100" s="239">
        <v>26762.7271590909</v>
      </c>
      <c r="HI100" s="239">
        <v>11495.080416311999</v>
      </c>
      <c r="HJ100" s="239">
        <v>18263.689340096</v>
      </c>
      <c r="HK100" s="239">
        <v>16613.1860708151</v>
      </c>
      <c r="HL100" s="239">
        <v>13748.9970626709</v>
      </c>
      <c r="HM100" s="239">
        <v>9175.9005297079802</v>
      </c>
      <c r="HN100" s="239">
        <v>20227.0884965281</v>
      </c>
      <c r="HO100" s="239" t="s">
        <v>473</v>
      </c>
      <c r="HP100" s="239">
        <v>38695.874984227099</v>
      </c>
      <c r="HQ100" s="239">
        <v>18221.685952380802</v>
      </c>
      <c r="HR100" s="239">
        <v>29209.749988525498</v>
      </c>
      <c r="HS100" s="239">
        <v>32767.032326823701</v>
      </c>
      <c r="HT100" s="239">
        <v>23740.130909878699</v>
      </c>
      <c r="HU100" s="239">
        <v>14302.595305499</v>
      </c>
      <c r="HV100" s="239">
        <v>13919.5203154909</v>
      </c>
      <c r="HW100" s="239">
        <v>11401.1973304158</v>
      </c>
      <c r="HX100" s="239">
        <v>20537.5740197173</v>
      </c>
      <c r="HY100" s="239">
        <v>22331.201153846199</v>
      </c>
      <c r="HZ100" s="239">
        <v>12578.295946919399</v>
      </c>
      <c r="IA100" s="239">
        <v>11890.8451772341</v>
      </c>
      <c r="IB100" s="239">
        <v>12814.2429701537</v>
      </c>
      <c r="IC100" s="239">
        <v>17193.238757941301</v>
      </c>
      <c r="ID100" s="239">
        <v>33397.6571768953</v>
      </c>
      <c r="IE100" s="239">
        <v>17213.411433712099</v>
      </c>
      <c r="IF100" s="239">
        <v>15097.119419159701</v>
      </c>
      <c r="IG100" s="239">
        <v>11941.791459358101</v>
      </c>
      <c r="IH100" s="238"/>
      <c r="II100" s="238"/>
      <c r="IJ100" s="238"/>
      <c r="IK100" s="238"/>
      <c r="IL100" s="238"/>
      <c r="IM100" s="238"/>
      <c r="IN100" s="238"/>
      <c r="IO100" s="238"/>
      <c r="IP100" s="219"/>
    </row>
    <row r="101" spans="1:250" ht="15.75" customHeight="1">
      <c r="A101" s="237">
        <v>42614</v>
      </c>
      <c r="B101" s="240">
        <v>2369.77</v>
      </c>
      <c r="C101" s="240">
        <v>2098.5700000000002</v>
      </c>
      <c r="D101" s="240">
        <v>1934.38</v>
      </c>
      <c r="E101" s="240">
        <v>4000</v>
      </c>
      <c r="F101" s="240">
        <v>10154</v>
      </c>
      <c r="G101" s="240">
        <v>4530</v>
      </c>
      <c r="H101" s="238">
        <v>274.49400000000003</v>
      </c>
      <c r="I101" s="238" t="s">
        <v>474</v>
      </c>
      <c r="J101" s="239">
        <v>45961</v>
      </c>
      <c r="K101" s="239">
        <v>13523</v>
      </c>
      <c r="L101" s="239">
        <v>7693</v>
      </c>
      <c r="M101" s="239">
        <v>246145</v>
      </c>
      <c r="N101" s="239">
        <v>38487</v>
      </c>
      <c r="O101" s="239">
        <v>18625</v>
      </c>
      <c r="P101" s="239">
        <v>179218</v>
      </c>
      <c r="Q101" s="239">
        <v>16492</v>
      </c>
      <c r="R101" s="239">
        <v>10305</v>
      </c>
      <c r="S101" s="239">
        <v>14227</v>
      </c>
      <c r="T101" s="240">
        <v>113974</v>
      </c>
      <c r="U101" s="240">
        <v>484077</v>
      </c>
      <c r="V101" s="238">
        <v>2852</v>
      </c>
      <c r="W101" s="238">
        <v>70079</v>
      </c>
      <c r="X101" s="238">
        <v>952</v>
      </c>
      <c r="Y101" s="238">
        <v>73883</v>
      </c>
      <c r="Z101" s="238">
        <v>488232</v>
      </c>
      <c r="AA101" s="238">
        <v>6204821</v>
      </c>
      <c r="AB101" s="238">
        <v>13207</v>
      </c>
      <c r="AC101" s="238">
        <v>6706260</v>
      </c>
      <c r="AD101" s="238"/>
      <c r="AE101" s="238"/>
      <c r="AF101" s="238"/>
      <c r="AG101" s="238"/>
      <c r="AH101" s="238"/>
      <c r="AI101" s="238"/>
      <c r="AJ101" s="238"/>
      <c r="AK101" s="238"/>
      <c r="AL101" s="238"/>
      <c r="AM101" s="238"/>
      <c r="AN101" s="238"/>
      <c r="AO101" s="238"/>
      <c r="AP101" s="238"/>
      <c r="AQ101" s="238"/>
      <c r="AR101" s="238">
        <v>5593400</v>
      </c>
      <c r="AS101" s="238">
        <v>1112860</v>
      </c>
      <c r="AT101" s="238">
        <v>6706260</v>
      </c>
      <c r="AU101" s="238">
        <v>9067</v>
      </c>
      <c r="AV101" s="238">
        <v>23488</v>
      </c>
      <c r="AW101" s="238">
        <v>8398.25</v>
      </c>
      <c r="AX101" s="238">
        <v>8160</v>
      </c>
      <c r="AY101" s="238">
        <v>32177</v>
      </c>
      <c r="AZ101" s="238">
        <v>1262</v>
      </c>
      <c r="BA101" s="238">
        <v>82552.25</v>
      </c>
      <c r="BB101" s="238">
        <v>2578575</v>
      </c>
      <c r="BC101" s="238">
        <v>5093833</v>
      </c>
      <c r="BD101" s="238">
        <v>2145260</v>
      </c>
      <c r="BE101" s="238">
        <v>1750265</v>
      </c>
      <c r="BF101" s="238">
        <v>5714283</v>
      </c>
      <c r="BG101" s="238">
        <v>482888</v>
      </c>
      <c r="BH101" s="238">
        <v>17765104</v>
      </c>
      <c r="BI101" s="238"/>
      <c r="BJ101" s="238"/>
      <c r="BK101" s="238"/>
      <c r="BL101" s="238"/>
      <c r="BM101" s="238"/>
      <c r="BN101" s="238"/>
      <c r="BO101" s="238"/>
      <c r="BP101" s="238"/>
      <c r="BQ101" s="238"/>
      <c r="BR101" s="238"/>
      <c r="BS101" s="238"/>
      <c r="BT101" s="238"/>
      <c r="BU101" s="238"/>
      <c r="BV101" s="238"/>
      <c r="BW101" s="238">
        <v>15552921</v>
      </c>
      <c r="BX101" s="238">
        <v>2212183</v>
      </c>
      <c r="BY101" s="244">
        <v>17765104</v>
      </c>
      <c r="BZ101" s="238">
        <v>10094.707226475401</v>
      </c>
      <c r="CA101" s="243">
        <v>927</v>
      </c>
      <c r="CB101" s="238">
        <v>433</v>
      </c>
      <c r="CC101" s="238">
        <v>214</v>
      </c>
      <c r="CD101" s="238">
        <v>112663</v>
      </c>
      <c r="CE101" s="238">
        <v>1001131</v>
      </c>
      <c r="CF101" s="238"/>
      <c r="CG101" s="238"/>
      <c r="CH101" s="238"/>
      <c r="CI101" s="238"/>
      <c r="CJ101" s="242">
        <v>466.59339041693403</v>
      </c>
      <c r="CK101" s="243"/>
      <c r="CL101" s="238"/>
      <c r="CM101" s="238"/>
      <c r="CN101" s="238"/>
      <c r="CO101" s="238"/>
      <c r="CP101" s="238"/>
      <c r="CQ101" s="238"/>
      <c r="CR101" s="240">
        <v>6816</v>
      </c>
      <c r="CS101" s="240">
        <v>71917</v>
      </c>
      <c r="CT101" s="240">
        <v>14711</v>
      </c>
      <c r="CU101" s="240">
        <v>136727</v>
      </c>
      <c r="CV101" s="240">
        <v>3713</v>
      </c>
      <c r="CW101" s="240">
        <v>44117</v>
      </c>
      <c r="CX101" s="240">
        <v>3299</v>
      </c>
      <c r="CY101" s="240">
        <v>21914</v>
      </c>
      <c r="CZ101" s="240">
        <v>112161.56</v>
      </c>
      <c r="DA101" s="240">
        <v>1077410.574</v>
      </c>
      <c r="DB101" s="240">
        <v>58407.656199999998</v>
      </c>
      <c r="DC101" s="240">
        <v>693379.85329999996</v>
      </c>
      <c r="DD101" s="238">
        <v>1457030</v>
      </c>
      <c r="DE101" s="240">
        <v>216538</v>
      </c>
      <c r="DF101" s="240">
        <v>0.18</v>
      </c>
      <c r="DG101" s="240">
        <v>21.75</v>
      </c>
      <c r="DH101" s="240">
        <v>23.04</v>
      </c>
      <c r="DI101" s="238">
        <v>167269.22099999999</v>
      </c>
      <c r="DJ101" s="238">
        <v>51961.783000000003</v>
      </c>
      <c r="DK101" s="238">
        <v>152591.141</v>
      </c>
      <c r="DL101" s="238">
        <v>209581.47899999999</v>
      </c>
      <c r="DM101" s="238">
        <v>12253.938</v>
      </c>
      <c r="DN101" s="238">
        <v>18505.59</v>
      </c>
      <c r="DO101" s="238">
        <v>88.186999999999998</v>
      </c>
      <c r="DP101" s="238">
        <v>476.77800000000002</v>
      </c>
      <c r="DQ101" s="238">
        <v>612728.11699999997</v>
      </c>
      <c r="DR101" s="239">
        <v>60869</v>
      </c>
      <c r="DS101" s="239">
        <v>8379</v>
      </c>
      <c r="DT101" s="239">
        <v>41178</v>
      </c>
      <c r="DU101" s="239">
        <v>61282</v>
      </c>
      <c r="DV101" s="239">
        <v>1485</v>
      </c>
      <c r="DW101" s="239">
        <v>7556</v>
      </c>
      <c r="DX101" s="239">
        <v>33312</v>
      </c>
      <c r="DY101" s="238">
        <v>0</v>
      </c>
      <c r="DZ101" s="239">
        <v>214061</v>
      </c>
      <c r="EA101" s="239">
        <v>2784981</v>
      </c>
      <c r="EB101" s="238">
        <v>7490</v>
      </c>
      <c r="EC101" s="238">
        <v>10803</v>
      </c>
      <c r="ED101" s="238">
        <v>588</v>
      </c>
      <c r="EE101" s="238">
        <v>940</v>
      </c>
      <c r="EF101" s="238">
        <v>780</v>
      </c>
      <c r="EG101" s="238">
        <v>2866</v>
      </c>
      <c r="EH101" s="238">
        <v>1408</v>
      </c>
      <c r="EI101" s="238">
        <v>36454</v>
      </c>
      <c r="EJ101" s="238"/>
      <c r="EK101" s="238"/>
      <c r="EL101" s="238"/>
      <c r="EM101" s="238"/>
      <c r="EN101" s="239">
        <v>141061</v>
      </c>
      <c r="EO101" s="239">
        <v>39827</v>
      </c>
      <c r="EP101" s="239">
        <v>9287</v>
      </c>
      <c r="EQ101" s="239">
        <v>3655</v>
      </c>
      <c r="ER101" s="239">
        <v>6770</v>
      </c>
      <c r="ES101" s="239">
        <v>1701</v>
      </c>
      <c r="ET101" s="239">
        <v>3202</v>
      </c>
      <c r="EU101" s="239">
        <v>19066</v>
      </c>
      <c r="EV101" s="239">
        <v>302543</v>
      </c>
      <c r="EW101" s="239">
        <v>81080</v>
      </c>
      <c r="EX101" s="239">
        <v>14280</v>
      </c>
      <c r="EY101" s="239">
        <v>14675</v>
      </c>
      <c r="EZ101" s="239">
        <v>17000</v>
      </c>
      <c r="FA101" s="239">
        <v>3326</v>
      </c>
      <c r="FB101" s="239">
        <v>9568</v>
      </c>
      <c r="FC101" s="239">
        <v>54252</v>
      </c>
      <c r="FD101" s="238"/>
      <c r="FE101" s="238">
        <v>2</v>
      </c>
      <c r="FF101" s="238">
        <v>1.5</v>
      </c>
      <c r="FG101" s="238">
        <v>4</v>
      </c>
      <c r="FH101" s="238">
        <v>2.5</v>
      </c>
      <c r="FI101" s="238">
        <v>2</v>
      </c>
      <c r="FJ101" s="238">
        <v>3</v>
      </c>
      <c r="FK101" s="238">
        <v>2.8</v>
      </c>
      <c r="FL101" s="238">
        <v>27</v>
      </c>
      <c r="FM101" s="238">
        <v>43.5</v>
      </c>
      <c r="FN101" s="238">
        <v>43.8</v>
      </c>
      <c r="FO101" s="238">
        <v>15.8</v>
      </c>
      <c r="FP101" s="238">
        <v>20.8</v>
      </c>
      <c r="FQ101" s="238">
        <v>17</v>
      </c>
      <c r="FR101" s="238">
        <v>12.5</v>
      </c>
      <c r="FS101" s="238">
        <v>18.600000000000001</v>
      </c>
      <c r="FT101" s="238"/>
      <c r="FU101" s="238"/>
      <c r="FV101" s="238"/>
      <c r="FW101" s="238"/>
      <c r="FX101" s="238"/>
      <c r="FY101" s="238"/>
      <c r="FZ101" s="238"/>
      <c r="GA101" s="238">
        <v>885709.67299999995</v>
      </c>
      <c r="GB101" s="244">
        <v>33167.845000000001</v>
      </c>
      <c r="GC101" s="242">
        <v>180.18681896133899</v>
      </c>
      <c r="GD101" s="245">
        <v>12372.762563587699</v>
      </c>
      <c r="GE101" s="239">
        <v>11708.9234507042</v>
      </c>
      <c r="GF101" s="239">
        <v>8767.5779999999995</v>
      </c>
      <c r="GG101" s="239">
        <v>33673.309208633102</v>
      </c>
      <c r="GH101" s="239" t="s">
        <v>473</v>
      </c>
      <c r="GI101" s="239">
        <v>14752.809255780299</v>
      </c>
      <c r="GJ101" s="239">
        <v>23081.918135400501</v>
      </c>
      <c r="GK101" s="239">
        <v>39348.392105263199</v>
      </c>
      <c r="GL101" s="239">
        <v>12782.96140826</v>
      </c>
      <c r="GM101" s="239">
        <v>13912.3021361502</v>
      </c>
      <c r="GN101" s="239">
        <v>14011.550048179901</v>
      </c>
      <c r="GO101" s="239">
        <v>11879.410082582601</v>
      </c>
      <c r="GP101" s="239">
        <v>20325.340276020699</v>
      </c>
      <c r="GQ101" s="239">
        <v>19357.2927798278</v>
      </c>
      <c r="GR101" s="239">
        <v>27630.315761421301</v>
      </c>
      <c r="GS101" s="239">
        <v>34264.521874331498</v>
      </c>
      <c r="GT101" s="239">
        <v>18402.258285593001</v>
      </c>
      <c r="GU101" s="239">
        <v>19436.734267816901</v>
      </c>
      <c r="GV101" s="239">
        <v>16844.782193675899</v>
      </c>
      <c r="GW101" s="239">
        <v>14582.580092652999</v>
      </c>
      <c r="GX101" s="239">
        <v>18765.9185514938</v>
      </c>
      <c r="GY101" s="239">
        <v>20103.993522205201</v>
      </c>
      <c r="GZ101" s="239">
        <v>17439.052032318199</v>
      </c>
      <c r="HA101" s="239">
        <v>16006.7961111111</v>
      </c>
      <c r="HB101" s="239">
        <v>21634.007929042898</v>
      </c>
      <c r="HC101" s="239">
        <v>28150.043781747401</v>
      </c>
      <c r="HD101" s="239">
        <v>27950.3630981309</v>
      </c>
      <c r="HE101" s="239">
        <v>14866.129391541601</v>
      </c>
      <c r="HF101" s="239">
        <v>16879.9168794326</v>
      </c>
      <c r="HG101" s="239">
        <v>40926.512988774703</v>
      </c>
      <c r="HH101" s="239">
        <v>26823.221660839201</v>
      </c>
      <c r="HI101" s="239">
        <v>11526.0009135947</v>
      </c>
      <c r="HJ101" s="239">
        <v>18189.0004349019</v>
      </c>
      <c r="HK101" s="239">
        <v>16740.0212714277</v>
      </c>
      <c r="HL101" s="239">
        <v>13784.7147196729</v>
      </c>
      <c r="HM101" s="239">
        <v>8947.6027072748493</v>
      </c>
      <c r="HN101" s="239">
        <v>20612.689141382201</v>
      </c>
      <c r="HO101" s="239" t="s">
        <v>473</v>
      </c>
      <c r="HP101" s="239">
        <v>39175.961735015801</v>
      </c>
      <c r="HQ101" s="239">
        <v>18868.551068392499</v>
      </c>
      <c r="HR101" s="239">
        <v>29020.030970245902</v>
      </c>
      <c r="HS101" s="239">
        <v>34029.736915128997</v>
      </c>
      <c r="HT101" s="239">
        <v>24726.927717915099</v>
      </c>
      <c r="HU101" s="239">
        <v>14489.643174442201</v>
      </c>
      <c r="HV101" s="239">
        <v>13729.057964649101</v>
      </c>
      <c r="HW101" s="239">
        <v>11696.322644444501</v>
      </c>
      <c r="HX101" s="239">
        <v>21230.570797557401</v>
      </c>
      <c r="HY101" s="239">
        <v>23341.728071625301</v>
      </c>
      <c r="HZ101" s="239">
        <v>12531.282631768099</v>
      </c>
      <c r="IA101" s="239">
        <v>12094.1107612096</v>
      </c>
      <c r="IB101" s="239">
        <v>12883.4054159557</v>
      </c>
      <c r="IC101" s="239">
        <v>17365.929681659902</v>
      </c>
      <c r="ID101" s="239">
        <v>32966.445332369898</v>
      </c>
      <c r="IE101" s="239">
        <v>18087.572590408101</v>
      </c>
      <c r="IF101" s="239">
        <v>15436.158644888999</v>
      </c>
      <c r="IG101" s="239">
        <v>12124.093258741201</v>
      </c>
      <c r="IH101" s="238"/>
      <c r="II101" s="238"/>
      <c r="IJ101" s="238"/>
      <c r="IK101" s="238"/>
      <c r="IL101" s="238"/>
      <c r="IM101" s="238"/>
      <c r="IN101" s="238"/>
      <c r="IO101" s="238"/>
      <c r="IP101" s="219"/>
    </row>
    <row r="102" spans="1:250" ht="15.75" customHeight="1">
      <c r="A102" s="237">
        <v>42644</v>
      </c>
      <c r="B102" s="240">
        <v>2478.16</v>
      </c>
      <c r="C102" s="240">
        <v>2190.5300000000002</v>
      </c>
      <c r="D102" s="240">
        <v>2051.58</v>
      </c>
      <c r="E102" s="240">
        <v>4008.24</v>
      </c>
      <c r="F102" s="240">
        <v>10256</v>
      </c>
      <c r="G102" s="240">
        <v>4750</v>
      </c>
      <c r="H102" s="238">
        <v>282.82</v>
      </c>
      <c r="I102" s="238" t="s">
        <v>474</v>
      </c>
      <c r="J102" s="239">
        <v>43517</v>
      </c>
      <c r="K102" s="239">
        <v>1008</v>
      </c>
      <c r="L102" s="239">
        <v>147</v>
      </c>
      <c r="M102" s="239">
        <v>235177</v>
      </c>
      <c r="N102" s="239">
        <v>2698</v>
      </c>
      <c r="O102" s="239">
        <v>367</v>
      </c>
      <c r="P102" s="239">
        <v>165430</v>
      </c>
      <c r="Q102" s="239">
        <v>1599</v>
      </c>
      <c r="R102" s="239">
        <v>220</v>
      </c>
      <c r="S102" s="239">
        <v>12319</v>
      </c>
      <c r="T102" s="240">
        <v>105857</v>
      </c>
      <c r="U102" s="240">
        <v>440450</v>
      </c>
      <c r="V102" s="238">
        <v>2552</v>
      </c>
      <c r="W102" s="238">
        <v>70185</v>
      </c>
      <c r="X102" s="238">
        <v>368</v>
      </c>
      <c r="Y102" s="238">
        <v>73105</v>
      </c>
      <c r="Z102" s="238">
        <v>439334</v>
      </c>
      <c r="AA102" s="238">
        <v>6232483</v>
      </c>
      <c r="AB102" s="238">
        <v>11290</v>
      </c>
      <c r="AC102" s="238">
        <v>6683107</v>
      </c>
      <c r="AD102" s="238"/>
      <c r="AE102" s="238"/>
      <c r="AF102" s="238"/>
      <c r="AG102" s="238"/>
      <c r="AH102" s="238"/>
      <c r="AI102" s="238"/>
      <c r="AJ102" s="238"/>
      <c r="AK102" s="238"/>
      <c r="AL102" s="238"/>
      <c r="AM102" s="238"/>
      <c r="AN102" s="238"/>
      <c r="AO102" s="238"/>
      <c r="AP102" s="238"/>
      <c r="AQ102" s="238"/>
      <c r="AR102" s="238">
        <v>5479592</v>
      </c>
      <c r="AS102" s="238">
        <v>1203515</v>
      </c>
      <c r="AT102" s="238">
        <v>6683107</v>
      </c>
      <c r="AU102" s="238">
        <v>8857</v>
      </c>
      <c r="AV102" s="238">
        <v>24496</v>
      </c>
      <c r="AW102" s="238">
        <v>6468.25</v>
      </c>
      <c r="AX102" s="238">
        <v>8280</v>
      </c>
      <c r="AY102" s="238">
        <v>32966</v>
      </c>
      <c r="AZ102" s="238">
        <v>992</v>
      </c>
      <c r="BA102" s="238">
        <v>82059.25</v>
      </c>
      <c r="BB102" s="238">
        <v>2483243</v>
      </c>
      <c r="BC102" s="238">
        <v>5316980</v>
      </c>
      <c r="BD102" s="238">
        <v>1635307</v>
      </c>
      <c r="BE102" s="238">
        <v>1765630</v>
      </c>
      <c r="BF102" s="238">
        <v>5857427</v>
      </c>
      <c r="BG102" s="238">
        <v>383426</v>
      </c>
      <c r="BH102" s="238">
        <v>17442013</v>
      </c>
      <c r="BI102" s="238"/>
      <c r="BJ102" s="238"/>
      <c r="BK102" s="238"/>
      <c r="BL102" s="238"/>
      <c r="BM102" s="238"/>
      <c r="BN102" s="238"/>
      <c r="BO102" s="238"/>
      <c r="BP102" s="238"/>
      <c r="BQ102" s="238"/>
      <c r="BR102" s="238"/>
      <c r="BS102" s="238"/>
      <c r="BT102" s="238"/>
      <c r="BU102" s="238"/>
      <c r="BV102" s="238"/>
      <c r="BW102" s="238">
        <v>15460963</v>
      </c>
      <c r="BX102" s="238">
        <v>1981050</v>
      </c>
      <c r="BY102" s="244">
        <v>17442013</v>
      </c>
      <c r="BZ102" s="238">
        <v>10546.4890775228</v>
      </c>
      <c r="CA102" s="243">
        <v>944</v>
      </c>
      <c r="CB102" s="238">
        <v>445</v>
      </c>
      <c r="CC102" s="238">
        <v>219</v>
      </c>
      <c r="CD102" s="238">
        <v>95981</v>
      </c>
      <c r="CE102" s="238">
        <v>931619</v>
      </c>
      <c r="CF102" s="238"/>
      <c r="CG102" s="238"/>
      <c r="CH102" s="238"/>
      <c r="CI102" s="238"/>
      <c r="CJ102" s="242">
        <v>574.48430156415895</v>
      </c>
      <c r="CK102" s="243"/>
      <c r="CL102" s="238"/>
      <c r="CM102" s="238"/>
      <c r="CN102" s="238"/>
      <c r="CO102" s="238"/>
      <c r="CP102" s="238"/>
      <c r="CQ102" s="238"/>
      <c r="CR102" s="240">
        <v>6328</v>
      </c>
      <c r="CS102" s="240">
        <v>63771</v>
      </c>
      <c r="CT102" s="240">
        <v>13731</v>
      </c>
      <c r="CU102" s="240">
        <v>125944</v>
      </c>
      <c r="CV102" s="240">
        <v>3806</v>
      </c>
      <c r="CW102" s="240">
        <v>43294</v>
      </c>
      <c r="CX102" s="240">
        <v>2976</v>
      </c>
      <c r="CY102" s="240">
        <v>19997</v>
      </c>
      <c r="CZ102" s="240">
        <v>110380.1054</v>
      </c>
      <c r="DA102" s="240">
        <v>1084882.3425</v>
      </c>
      <c r="DB102" s="240">
        <v>63069.586199999998</v>
      </c>
      <c r="DC102" s="240">
        <v>734985.45739999996</v>
      </c>
      <c r="DD102" s="238">
        <v>1539493</v>
      </c>
      <c r="DE102" s="240">
        <v>236168</v>
      </c>
      <c r="DF102" s="240">
        <v>0.17</v>
      </c>
      <c r="DG102" s="240">
        <v>20.84</v>
      </c>
      <c r="DH102" s="240">
        <v>22.07</v>
      </c>
      <c r="DI102" s="238">
        <v>166012.649</v>
      </c>
      <c r="DJ102" s="238">
        <v>55431.504999999997</v>
      </c>
      <c r="DK102" s="238">
        <v>148102.07500000001</v>
      </c>
      <c r="DL102" s="238">
        <v>198639.70300000001</v>
      </c>
      <c r="DM102" s="238">
        <v>11524.127</v>
      </c>
      <c r="DN102" s="238">
        <v>17815.793000000001</v>
      </c>
      <c r="DO102" s="238">
        <v>56.753999999999998</v>
      </c>
      <c r="DP102" s="238">
        <v>223.012</v>
      </c>
      <c r="DQ102" s="238">
        <v>661960.92299999995</v>
      </c>
      <c r="DR102" s="239">
        <v>38913</v>
      </c>
      <c r="DS102" s="239">
        <v>6153</v>
      </c>
      <c r="DT102" s="239">
        <v>38368</v>
      </c>
      <c r="DU102" s="239">
        <v>57391</v>
      </c>
      <c r="DV102" s="239">
        <v>1576</v>
      </c>
      <c r="DW102" s="239">
        <v>4580</v>
      </c>
      <c r="DX102" s="239">
        <v>34429</v>
      </c>
      <c r="DY102" s="238">
        <v>0</v>
      </c>
      <c r="DZ102" s="239">
        <v>181410</v>
      </c>
      <c r="EA102" s="239">
        <v>2491700</v>
      </c>
      <c r="EB102" s="238">
        <v>7046</v>
      </c>
      <c r="EC102" s="238">
        <v>10144</v>
      </c>
      <c r="ED102" s="238">
        <v>539</v>
      </c>
      <c r="EE102" s="238">
        <v>900</v>
      </c>
      <c r="EF102" s="238">
        <v>1079</v>
      </c>
      <c r="EG102" s="238">
        <v>2119</v>
      </c>
      <c r="EH102" s="238">
        <v>1395</v>
      </c>
      <c r="EI102" s="238">
        <v>37404</v>
      </c>
      <c r="EJ102" s="238"/>
      <c r="EK102" s="238"/>
      <c r="EL102" s="238"/>
      <c r="EM102" s="238"/>
      <c r="EN102" s="239">
        <v>175837</v>
      </c>
      <c r="EO102" s="239">
        <v>40002</v>
      </c>
      <c r="EP102" s="239">
        <v>9638</v>
      </c>
      <c r="EQ102" s="239">
        <v>7136</v>
      </c>
      <c r="ER102" s="239">
        <v>10460</v>
      </c>
      <c r="ES102" s="239">
        <v>2693</v>
      </c>
      <c r="ET102" s="239">
        <v>5030</v>
      </c>
      <c r="EU102" s="239">
        <v>33155</v>
      </c>
      <c r="EV102" s="239">
        <v>421788</v>
      </c>
      <c r="EW102" s="239">
        <v>80732</v>
      </c>
      <c r="EX102" s="239">
        <v>115118</v>
      </c>
      <c r="EY102" s="239">
        <v>17684</v>
      </c>
      <c r="EZ102" s="239">
        <v>29084</v>
      </c>
      <c r="FA102" s="239">
        <v>5050</v>
      </c>
      <c r="FB102" s="239">
        <v>15932</v>
      </c>
      <c r="FC102" s="239">
        <v>11367</v>
      </c>
      <c r="FD102" s="238"/>
      <c r="FE102" s="238">
        <v>2</v>
      </c>
      <c r="FF102" s="238">
        <v>1.6</v>
      </c>
      <c r="FG102" s="238">
        <v>2.5</v>
      </c>
      <c r="FH102" s="238">
        <v>2.8</v>
      </c>
      <c r="FI102" s="238">
        <v>1.9</v>
      </c>
      <c r="FJ102" s="238">
        <v>3.2</v>
      </c>
      <c r="FK102" s="238">
        <v>3.4</v>
      </c>
      <c r="FL102" s="238">
        <v>32.9</v>
      </c>
      <c r="FM102" s="238">
        <v>44.2</v>
      </c>
      <c r="FN102" s="238">
        <v>46</v>
      </c>
      <c r="FO102" s="238">
        <v>15.1</v>
      </c>
      <c r="FP102" s="238">
        <v>31.5</v>
      </c>
      <c r="FQ102" s="238">
        <v>22.6</v>
      </c>
      <c r="FR102" s="238">
        <v>18.8</v>
      </c>
      <c r="FS102" s="238">
        <v>29.6</v>
      </c>
      <c r="FT102" s="238"/>
      <c r="FU102" s="238"/>
      <c r="FV102" s="238"/>
      <c r="FW102" s="238"/>
      <c r="FX102" s="238"/>
      <c r="FY102" s="238"/>
      <c r="FZ102" s="238"/>
      <c r="GA102" s="238">
        <v>863509.53399999999</v>
      </c>
      <c r="GB102" s="244">
        <v>32180.48</v>
      </c>
      <c r="GC102" s="242">
        <v>184.23832480535501</v>
      </c>
      <c r="GD102" s="245">
        <v>13346.975209361501</v>
      </c>
      <c r="GE102" s="239">
        <v>12380.072</v>
      </c>
      <c r="GF102" s="239">
        <v>9445.1080000000002</v>
      </c>
      <c r="GG102" s="239">
        <v>33367.0917204301</v>
      </c>
      <c r="GH102" s="239" t="s">
        <v>473</v>
      </c>
      <c r="GI102" s="239">
        <v>15670.1181850789</v>
      </c>
      <c r="GJ102" s="239">
        <v>23692.613596454201</v>
      </c>
      <c r="GK102" s="239">
        <v>40995.300175438599</v>
      </c>
      <c r="GL102" s="239">
        <v>13318.951330645101</v>
      </c>
      <c r="GM102" s="239">
        <v>14777.129841920399</v>
      </c>
      <c r="GN102" s="239">
        <v>13799.7235845987</v>
      </c>
      <c r="GO102" s="239">
        <v>11815.5317136499</v>
      </c>
      <c r="GP102" s="239">
        <v>20560.368762827798</v>
      </c>
      <c r="GQ102" s="239">
        <v>19671.676010929001</v>
      </c>
      <c r="GR102" s="239">
        <v>27643.861128205099</v>
      </c>
      <c r="GS102" s="239">
        <v>36033.372802869198</v>
      </c>
      <c r="GT102" s="239">
        <v>18907.809125</v>
      </c>
      <c r="GU102" s="239">
        <v>20923.984217517602</v>
      </c>
      <c r="GV102" s="239">
        <v>16917.9020934826</v>
      </c>
      <c r="GW102" s="239">
        <v>15080.390322326</v>
      </c>
      <c r="GX102" s="239">
        <v>19590.137951238699</v>
      </c>
      <c r="GY102" s="239">
        <v>20957.263501529102</v>
      </c>
      <c r="GZ102" s="239">
        <v>18275.556557993801</v>
      </c>
      <c r="HA102" s="239">
        <v>16241.8415384615</v>
      </c>
      <c r="HB102" s="239">
        <v>22472.272399010701</v>
      </c>
      <c r="HC102" s="239">
        <v>28854.0613160674</v>
      </c>
      <c r="HD102" s="239">
        <v>28897.592143189198</v>
      </c>
      <c r="HE102" s="239">
        <v>15180.062395323501</v>
      </c>
      <c r="HF102" s="239">
        <v>17372.125467625901</v>
      </c>
      <c r="HG102" s="239">
        <v>39722.495778714103</v>
      </c>
      <c r="HH102" s="239">
        <v>27900.495614035099</v>
      </c>
      <c r="HI102" s="239">
        <v>12277.243765764701</v>
      </c>
      <c r="HJ102" s="239">
        <v>18778.412236038501</v>
      </c>
      <c r="HK102" s="239">
        <v>17673.774216732301</v>
      </c>
      <c r="HL102" s="239">
        <v>14889.4788946836</v>
      </c>
      <c r="HM102" s="239">
        <v>9007.2086172671097</v>
      </c>
      <c r="HN102" s="239">
        <v>21550.119681940902</v>
      </c>
      <c r="HO102" s="239" t="s">
        <v>473</v>
      </c>
      <c r="HP102" s="239">
        <v>40818.490725552001</v>
      </c>
      <c r="HQ102" s="239">
        <v>19381.678577405899</v>
      </c>
      <c r="HR102" s="239">
        <v>27153.345946451798</v>
      </c>
      <c r="HS102" s="239">
        <v>36331.345292267797</v>
      </c>
      <c r="HT102" s="239">
        <v>27507.921712564501</v>
      </c>
      <c r="HU102" s="239">
        <v>15541.2200302725</v>
      </c>
      <c r="HV102" s="239">
        <v>14171.048144603899</v>
      </c>
      <c r="HW102" s="239">
        <v>12948.0668445476</v>
      </c>
      <c r="HX102" s="239">
        <v>23157.1297688921</v>
      </c>
      <c r="HY102" s="239">
        <v>24114.663598901101</v>
      </c>
      <c r="HZ102" s="239">
        <v>13098.0672157757</v>
      </c>
      <c r="IA102" s="239">
        <v>12771.0481453252</v>
      </c>
      <c r="IB102" s="239">
        <v>12957.731594304099</v>
      </c>
      <c r="IC102" s="239">
        <v>17656.7293201434</v>
      </c>
      <c r="ID102" s="239">
        <v>34480.851674641097</v>
      </c>
      <c r="IE102" s="239">
        <v>18327.2178871961</v>
      </c>
      <c r="IF102" s="239">
        <v>15627.485074857301</v>
      </c>
      <c r="IG102" s="239">
        <v>12318.676037908201</v>
      </c>
      <c r="IH102" s="238"/>
      <c r="II102" s="238"/>
      <c r="IJ102" s="238"/>
      <c r="IK102" s="238"/>
      <c r="IL102" s="238"/>
      <c r="IM102" s="238"/>
      <c r="IN102" s="238"/>
      <c r="IO102" s="238"/>
      <c r="IP102" s="219"/>
    </row>
    <row r="103" spans="1:250" ht="15.75" customHeight="1">
      <c r="A103" s="237">
        <v>42675</v>
      </c>
      <c r="B103" s="240">
        <v>2537.37</v>
      </c>
      <c r="C103" s="240">
        <v>2213.81</v>
      </c>
      <c r="D103" s="240">
        <v>2059.41</v>
      </c>
      <c r="E103" s="240">
        <v>4036.84</v>
      </c>
      <c r="F103" s="240">
        <v>10523</v>
      </c>
      <c r="G103" s="240">
        <v>4780</v>
      </c>
      <c r="H103" s="238">
        <v>264.12599999999998</v>
      </c>
      <c r="I103" s="238" t="s">
        <v>474</v>
      </c>
      <c r="J103" s="239">
        <v>7406</v>
      </c>
      <c r="K103" s="239">
        <v>12129</v>
      </c>
      <c r="L103" s="239">
        <v>10437</v>
      </c>
      <c r="M103" s="239">
        <v>45910</v>
      </c>
      <c r="N103" s="239">
        <v>29762</v>
      </c>
      <c r="O103" s="239">
        <v>24790</v>
      </c>
      <c r="P103" s="239">
        <v>23043</v>
      </c>
      <c r="Q103" s="239">
        <v>10416</v>
      </c>
      <c r="R103" s="239">
        <v>13403</v>
      </c>
      <c r="S103" s="239">
        <v>13963</v>
      </c>
      <c r="T103" s="240">
        <v>107688</v>
      </c>
      <c r="U103" s="240">
        <v>453773</v>
      </c>
      <c r="V103" s="238">
        <v>2684</v>
      </c>
      <c r="W103" s="238">
        <v>71974</v>
      </c>
      <c r="X103" s="238">
        <v>679</v>
      </c>
      <c r="Y103" s="238">
        <v>75337</v>
      </c>
      <c r="Z103" s="238">
        <v>446567</v>
      </c>
      <c r="AA103" s="238">
        <v>6335291</v>
      </c>
      <c r="AB103" s="238">
        <v>9527</v>
      </c>
      <c r="AC103" s="238">
        <v>6791385</v>
      </c>
      <c r="AD103" s="238"/>
      <c r="AE103" s="238"/>
      <c r="AF103" s="238"/>
      <c r="AG103" s="238"/>
      <c r="AH103" s="238"/>
      <c r="AI103" s="238"/>
      <c r="AJ103" s="238"/>
      <c r="AK103" s="238"/>
      <c r="AL103" s="238"/>
      <c r="AM103" s="238"/>
      <c r="AN103" s="238"/>
      <c r="AO103" s="238"/>
      <c r="AP103" s="238"/>
      <c r="AQ103" s="238"/>
      <c r="AR103" s="238">
        <v>5821520</v>
      </c>
      <c r="AS103" s="238">
        <v>969865</v>
      </c>
      <c r="AT103" s="238">
        <v>6791385</v>
      </c>
      <c r="AU103" s="238">
        <v>9755</v>
      </c>
      <c r="AV103" s="238">
        <v>26278</v>
      </c>
      <c r="AW103" s="238">
        <v>7514</v>
      </c>
      <c r="AX103" s="238">
        <v>8904</v>
      </c>
      <c r="AY103" s="238">
        <v>33370</v>
      </c>
      <c r="AZ103" s="238">
        <v>1178</v>
      </c>
      <c r="BA103" s="238">
        <v>86999</v>
      </c>
      <c r="BB103" s="238">
        <v>2736755</v>
      </c>
      <c r="BC103" s="238">
        <v>5730203</v>
      </c>
      <c r="BD103" s="238">
        <v>1914678</v>
      </c>
      <c r="BE103" s="238">
        <v>1898556</v>
      </c>
      <c r="BF103" s="238">
        <v>5926668</v>
      </c>
      <c r="BG103" s="238">
        <v>446249</v>
      </c>
      <c r="BH103" s="238">
        <v>18653109</v>
      </c>
      <c r="BI103" s="238"/>
      <c r="BJ103" s="238"/>
      <c r="BK103" s="238"/>
      <c r="BL103" s="238"/>
      <c r="BM103" s="238"/>
      <c r="BN103" s="238"/>
      <c r="BO103" s="238"/>
      <c r="BP103" s="238"/>
      <c r="BQ103" s="238"/>
      <c r="BR103" s="238"/>
      <c r="BS103" s="238"/>
      <c r="BT103" s="238"/>
      <c r="BU103" s="238"/>
      <c r="BV103" s="238"/>
      <c r="BW103" s="238">
        <v>16302448</v>
      </c>
      <c r="BX103" s="238">
        <v>2350661</v>
      </c>
      <c r="BY103" s="244">
        <v>18653109</v>
      </c>
      <c r="BZ103" s="238">
        <v>10616.331012953</v>
      </c>
      <c r="CA103" s="243">
        <v>959</v>
      </c>
      <c r="CB103" s="238">
        <v>455</v>
      </c>
      <c r="CC103" s="238">
        <v>222</v>
      </c>
      <c r="CD103" s="238">
        <v>106809</v>
      </c>
      <c r="CE103" s="238">
        <v>1013083</v>
      </c>
      <c r="CF103" s="238"/>
      <c r="CG103" s="238"/>
      <c r="CH103" s="238"/>
      <c r="CI103" s="238"/>
      <c r="CJ103" s="242">
        <v>478.03722501935499</v>
      </c>
      <c r="CK103" s="243"/>
      <c r="CL103" s="238"/>
      <c r="CM103" s="238"/>
      <c r="CN103" s="238"/>
      <c r="CO103" s="238"/>
      <c r="CP103" s="238"/>
      <c r="CQ103" s="238"/>
      <c r="CR103" s="240">
        <v>5800</v>
      </c>
      <c r="CS103" s="240">
        <v>59943</v>
      </c>
      <c r="CT103" s="240">
        <v>13868</v>
      </c>
      <c r="CU103" s="240">
        <v>130586</v>
      </c>
      <c r="CV103" s="240">
        <v>4167</v>
      </c>
      <c r="CW103" s="240">
        <v>48462</v>
      </c>
      <c r="CX103" s="240">
        <v>3105</v>
      </c>
      <c r="CY103" s="240">
        <v>21220</v>
      </c>
      <c r="CZ103" s="240">
        <v>122400.38159999999</v>
      </c>
      <c r="DA103" s="240">
        <v>1132509.1976000001</v>
      </c>
      <c r="DB103" s="240">
        <v>61681.702299999997</v>
      </c>
      <c r="DC103" s="240">
        <v>729619.98100000003</v>
      </c>
      <c r="DD103" s="238">
        <v>1370257</v>
      </c>
      <c r="DE103" s="240">
        <v>193397</v>
      </c>
      <c r="DF103" s="240">
        <v>0.17</v>
      </c>
      <c r="DG103" s="240">
        <v>19.8388916595948</v>
      </c>
      <c r="DH103" s="240">
        <v>21.079156330217799</v>
      </c>
      <c r="DI103" s="238">
        <v>150540.853</v>
      </c>
      <c r="DJ103" s="238">
        <v>53995.243999999999</v>
      </c>
      <c r="DK103" s="238">
        <v>160908.96900000001</v>
      </c>
      <c r="DL103" s="238">
        <v>201934.43</v>
      </c>
      <c r="DM103" s="238">
        <v>11796.936</v>
      </c>
      <c r="DN103" s="238">
        <v>16022.101000000001</v>
      </c>
      <c r="DO103" s="238">
        <v>98.328999999999994</v>
      </c>
      <c r="DP103" s="238">
        <v>407.22800000000001</v>
      </c>
      <c r="DQ103" s="238">
        <v>595704.09</v>
      </c>
      <c r="DR103" s="239">
        <v>29754</v>
      </c>
      <c r="DS103" s="239">
        <v>6150</v>
      </c>
      <c r="DT103" s="239">
        <v>39125</v>
      </c>
      <c r="DU103" s="239">
        <v>55017</v>
      </c>
      <c r="DV103" s="239">
        <v>1135</v>
      </c>
      <c r="DW103" s="239">
        <v>0</v>
      </c>
      <c r="DX103" s="239">
        <v>32858</v>
      </c>
      <c r="DY103" s="238">
        <v>0</v>
      </c>
      <c r="DZ103" s="239">
        <v>164039</v>
      </c>
      <c r="EA103" s="239">
        <v>2085067</v>
      </c>
      <c r="EB103" s="238">
        <v>8142</v>
      </c>
      <c r="EC103" s="238">
        <v>10525</v>
      </c>
      <c r="ED103" s="238">
        <v>574</v>
      </c>
      <c r="EE103" s="238">
        <v>444</v>
      </c>
      <c r="EF103" s="238">
        <v>1240</v>
      </c>
      <c r="EG103" s="238">
        <v>2136</v>
      </c>
      <c r="EH103" s="238">
        <v>1191</v>
      </c>
      <c r="EI103" s="238">
        <v>36422</v>
      </c>
      <c r="EJ103" s="238"/>
      <c r="EK103" s="238"/>
      <c r="EL103" s="238"/>
      <c r="EM103" s="238"/>
      <c r="EN103" s="239">
        <v>179389</v>
      </c>
      <c r="EO103" s="239">
        <v>46566</v>
      </c>
      <c r="EP103" s="239">
        <v>9877</v>
      </c>
      <c r="EQ103" s="239">
        <v>4398</v>
      </c>
      <c r="ER103" s="239">
        <v>7890</v>
      </c>
      <c r="ES103" s="239">
        <v>2780</v>
      </c>
      <c r="ET103" s="239">
        <v>6015</v>
      </c>
      <c r="EU103" s="239">
        <v>39384</v>
      </c>
      <c r="EV103" s="239">
        <v>424576</v>
      </c>
      <c r="EW103" s="239">
        <v>93684</v>
      </c>
      <c r="EX103" s="239">
        <v>15595</v>
      </c>
      <c r="EY103" s="239">
        <v>13225</v>
      </c>
      <c r="EZ103" s="239">
        <v>20254</v>
      </c>
      <c r="FA103" s="239">
        <v>5186</v>
      </c>
      <c r="FB103" s="239">
        <v>19190</v>
      </c>
      <c r="FC103" s="239">
        <v>134589</v>
      </c>
      <c r="FD103" s="238"/>
      <c r="FE103" s="238">
        <v>2</v>
      </c>
      <c r="FF103" s="238">
        <v>1.6</v>
      </c>
      <c r="FG103" s="238">
        <v>3</v>
      </c>
      <c r="FH103" s="238">
        <v>2.6</v>
      </c>
      <c r="FI103" s="238">
        <v>1.9</v>
      </c>
      <c r="FJ103" s="238">
        <v>3.2</v>
      </c>
      <c r="FK103" s="238">
        <v>3.4</v>
      </c>
      <c r="FL103" s="238">
        <v>34.299999999999997</v>
      </c>
      <c r="FM103" s="238">
        <v>52.1</v>
      </c>
      <c r="FN103" s="238">
        <v>46.9</v>
      </c>
      <c r="FO103" s="238">
        <v>13.9</v>
      </c>
      <c r="FP103" s="238">
        <v>23.4</v>
      </c>
      <c r="FQ103" s="238">
        <v>23.4</v>
      </c>
      <c r="FR103" s="238">
        <v>17.8</v>
      </c>
      <c r="FS103" s="238">
        <v>36</v>
      </c>
      <c r="FT103" s="238"/>
      <c r="FU103" s="238"/>
      <c r="FV103" s="238"/>
      <c r="FW103" s="238"/>
      <c r="FX103" s="238"/>
      <c r="FY103" s="238"/>
      <c r="FZ103" s="238"/>
      <c r="GA103" s="238">
        <v>892004.70299999998</v>
      </c>
      <c r="GB103" s="244">
        <v>33242.411</v>
      </c>
      <c r="GC103" s="242">
        <v>186.39258083004501</v>
      </c>
      <c r="GD103" s="245">
        <v>13461.608525621299</v>
      </c>
      <c r="GE103" s="239">
        <v>11941.482781457</v>
      </c>
      <c r="GF103" s="239">
        <v>9220.7420000000002</v>
      </c>
      <c r="GG103" s="239">
        <v>36625.404021739101</v>
      </c>
      <c r="GH103" s="239" t="s">
        <v>473</v>
      </c>
      <c r="GI103" s="239">
        <v>15530.431636883501</v>
      </c>
      <c r="GJ103" s="239">
        <v>24581.6563550516</v>
      </c>
      <c r="GK103" s="239">
        <v>41923.437894736897</v>
      </c>
      <c r="GL103" s="239">
        <v>13271.813364486001</v>
      </c>
      <c r="GM103" s="239">
        <v>14727.362624196399</v>
      </c>
      <c r="GN103" s="239">
        <v>14160.895030572599</v>
      </c>
      <c r="GO103" s="239">
        <v>12464.1733982036</v>
      </c>
      <c r="GP103" s="239">
        <v>22046.249510961199</v>
      </c>
      <c r="GQ103" s="239">
        <v>21011.9114164649</v>
      </c>
      <c r="GR103" s="239">
        <v>28870.971615384598</v>
      </c>
      <c r="GS103" s="239">
        <v>36606.895303780999</v>
      </c>
      <c r="GT103" s="239">
        <v>20352.552314207001</v>
      </c>
      <c r="GU103" s="239">
        <v>20757.3318526972</v>
      </c>
      <c r="GV103" s="239">
        <v>19411.228098732499</v>
      </c>
      <c r="GW103" s="239">
        <v>16532.135164734998</v>
      </c>
      <c r="GX103" s="239">
        <v>21456.178171663702</v>
      </c>
      <c r="GY103" s="239">
        <v>21682.345885885901</v>
      </c>
      <c r="GZ103" s="239">
        <v>20008.888320754799</v>
      </c>
      <c r="HA103" s="239">
        <v>17151.8152112676</v>
      </c>
      <c r="HB103" s="239">
        <v>23599.7945978879</v>
      </c>
      <c r="HC103" s="239">
        <v>31532.789568996101</v>
      </c>
      <c r="HD103" s="239">
        <v>29166.8306632887</v>
      </c>
      <c r="HE103" s="239">
        <v>15909.566672126601</v>
      </c>
      <c r="HF103" s="239">
        <v>18220.641798561101</v>
      </c>
      <c r="HG103" s="239">
        <v>40245.656230066503</v>
      </c>
      <c r="HH103" s="239">
        <v>27334.501900175201</v>
      </c>
      <c r="HI103" s="239">
        <v>12806.413280954601</v>
      </c>
      <c r="HJ103" s="239">
        <v>19908.8942823174</v>
      </c>
      <c r="HK103" s="239">
        <v>18110.278937695901</v>
      </c>
      <c r="HL103" s="239">
        <v>15062.1487111512</v>
      </c>
      <c r="HM103" s="239">
        <v>9131.8037478447004</v>
      </c>
      <c r="HN103" s="239">
        <v>22386.956850416998</v>
      </c>
      <c r="HO103" s="239" t="s">
        <v>473</v>
      </c>
      <c r="HP103" s="239">
        <v>46549.095859872599</v>
      </c>
      <c r="HQ103" s="239">
        <v>20428.010118408802</v>
      </c>
      <c r="HR103" s="239">
        <v>29110.706723416399</v>
      </c>
      <c r="HS103" s="239">
        <v>42549.121449006103</v>
      </c>
      <c r="HT103" s="239">
        <v>25348.920423093899</v>
      </c>
      <c r="HU103" s="239">
        <v>15508.5334960159</v>
      </c>
      <c r="HV103" s="239">
        <v>14244.3517185576</v>
      </c>
      <c r="HW103" s="239">
        <v>13085.6913882353</v>
      </c>
      <c r="HX103" s="239">
        <v>22742.795536651502</v>
      </c>
      <c r="HY103" s="239">
        <v>24391.753315507998</v>
      </c>
      <c r="HZ103" s="239">
        <v>13528.782174879299</v>
      </c>
      <c r="IA103" s="239">
        <v>12707.507859252</v>
      </c>
      <c r="IB103" s="239">
        <v>13310.6975461322</v>
      </c>
      <c r="IC103" s="239">
        <v>18659.638818912899</v>
      </c>
      <c r="ID103" s="239">
        <v>37109.8950478142</v>
      </c>
      <c r="IE103" s="239">
        <v>18564.6940675855</v>
      </c>
      <c r="IF103" s="239">
        <v>15755.5347488019</v>
      </c>
      <c r="IG103" s="239">
        <v>12677.2949214169</v>
      </c>
      <c r="IH103" s="238"/>
      <c r="II103" s="238"/>
      <c r="IJ103" s="238"/>
      <c r="IK103" s="238"/>
      <c r="IL103" s="238"/>
      <c r="IM103" s="238"/>
      <c r="IN103" s="238"/>
      <c r="IO103" s="238"/>
      <c r="IP103" s="219"/>
    </row>
    <row r="104" spans="1:250" ht="15.75" customHeight="1">
      <c r="A104" s="237">
        <v>42705</v>
      </c>
      <c r="B104" s="240">
        <v>2626.56</v>
      </c>
      <c r="C104" s="240">
        <v>2336.75</v>
      </c>
      <c r="D104" s="240">
        <v>2183.6</v>
      </c>
      <c r="E104" s="240">
        <v>4174.8900000000003</v>
      </c>
      <c r="F104" s="240">
        <v>10602</v>
      </c>
      <c r="G104" s="240">
        <v>4357.5</v>
      </c>
      <c r="H104" s="238">
        <v>261.15699999999998</v>
      </c>
      <c r="I104" s="238" t="s">
        <v>474</v>
      </c>
      <c r="J104" s="239">
        <v>42871</v>
      </c>
      <c r="K104" s="239">
        <v>16493</v>
      </c>
      <c r="L104" s="239">
        <v>9958</v>
      </c>
      <c r="M104" s="239">
        <v>226838</v>
      </c>
      <c r="N104" s="239">
        <v>41347</v>
      </c>
      <c r="O104" s="239">
        <v>23623</v>
      </c>
      <c r="P104" s="239">
        <v>165281</v>
      </c>
      <c r="Q104" s="239">
        <v>14471</v>
      </c>
      <c r="R104" s="239">
        <v>12328</v>
      </c>
      <c r="S104" s="239">
        <v>13132</v>
      </c>
      <c r="T104" s="240">
        <v>105825</v>
      </c>
      <c r="U104" s="240">
        <v>430174</v>
      </c>
      <c r="V104" s="238">
        <v>3059</v>
      </c>
      <c r="W104" s="238">
        <v>82042</v>
      </c>
      <c r="X104" s="238">
        <v>1370</v>
      </c>
      <c r="Y104" s="238">
        <v>86471</v>
      </c>
      <c r="Z104" s="238">
        <v>514802</v>
      </c>
      <c r="AA104" s="238">
        <v>7021636</v>
      </c>
      <c r="AB104" s="238">
        <v>24340</v>
      </c>
      <c r="AC104" s="238">
        <v>7560778</v>
      </c>
      <c r="AD104" s="238"/>
      <c r="AE104" s="238"/>
      <c r="AF104" s="238"/>
      <c r="AG104" s="238"/>
      <c r="AH104" s="238"/>
      <c r="AI104" s="238"/>
      <c r="AJ104" s="238"/>
      <c r="AK104" s="238"/>
      <c r="AL104" s="238"/>
      <c r="AM104" s="238"/>
      <c r="AN104" s="238"/>
      <c r="AO104" s="238"/>
      <c r="AP104" s="238"/>
      <c r="AQ104" s="238"/>
      <c r="AR104" s="238">
        <v>6514567</v>
      </c>
      <c r="AS104" s="238">
        <v>1046211</v>
      </c>
      <c r="AT104" s="238">
        <v>7560778</v>
      </c>
      <c r="AU104" s="238">
        <v>9724</v>
      </c>
      <c r="AV104" s="238">
        <v>29082</v>
      </c>
      <c r="AW104" s="238">
        <v>6525</v>
      </c>
      <c r="AX104" s="238">
        <v>11714</v>
      </c>
      <c r="AY104" s="238">
        <v>36120</v>
      </c>
      <c r="AZ104" s="238">
        <v>1056</v>
      </c>
      <c r="BA104" s="238">
        <v>94221</v>
      </c>
      <c r="BB104" s="238">
        <v>2720481</v>
      </c>
      <c r="BC104" s="238">
        <v>6342784</v>
      </c>
      <c r="BD104" s="238">
        <v>1611954</v>
      </c>
      <c r="BE104" s="238">
        <v>2480137</v>
      </c>
      <c r="BF104" s="238">
        <v>6422617</v>
      </c>
      <c r="BG104" s="238">
        <v>392542</v>
      </c>
      <c r="BH104" s="238">
        <v>19970515</v>
      </c>
      <c r="BI104" s="238"/>
      <c r="BJ104" s="238"/>
      <c r="BK104" s="238"/>
      <c r="BL104" s="238"/>
      <c r="BM104" s="238"/>
      <c r="BN104" s="238"/>
      <c r="BO104" s="238"/>
      <c r="BP104" s="238"/>
      <c r="BQ104" s="238"/>
      <c r="BR104" s="238"/>
      <c r="BS104" s="238"/>
      <c r="BT104" s="238"/>
      <c r="BU104" s="238"/>
      <c r="BV104" s="238"/>
      <c r="BW104" s="238">
        <v>17827935</v>
      </c>
      <c r="BX104" s="238">
        <v>2142580</v>
      </c>
      <c r="BY104" s="244">
        <v>19970515</v>
      </c>
      <c r="BZ104" s="238">
        <v>10686.1729483832</v>
      </c>
      <c r="CA104" s="243">
        <v>970</v>
      </c>
      <c r="CB104" s="238">
        <v>463</v>
      </c>
      <c r="CC104" s="238">
        <v>225</v>
      </c>
      <c r="CD104" s="238">
        <v>101414</v>
      </c>
      <c r="CE104" s="238">
        <v>940055</v>
      </c>
      <c r="CF104" s="238"/>
      <c r="CG104" s="238"/>
      <c r="CH104" s="238"/>
      <c r="CI104" s="238"/>
      <c r="CJ104" s="242">
        <v>796.74083304681699</v>
      </c>
      <c r="CK104" s="243"/>
      <c r="CL104" s="238"/>
      <c r="CM104" s="238"/>
      <c r="CN104" s="238"/>
      <c r="CO104" s="238"/>
      <c r="CP104" s="238"/>
      <c r="CQ104" s="238"/>
      <c r="CR104" s="240">
        <v>3847</v>
      </c>
      <c r="CS104" s="240">
        <v>40818</v>
      </c>
      <c r="CT104" s="240">
        <v>15025</v>
      </c>
      <c r="CU104" s="240">
        <v>143338</v>
      </c>
      <c r="CV104" s="240">
        <v>4010</v>
      </c>
      <c r="CW104" s="240">
        <v>48668</v>
      </c>
      <c r="CX104" s="240">
        <v>3235</v>
      </c>
      <c r="CY104" s="240">
        <v>21822</v>
      </c>
      <c r="CZ104" s="240">
        <v>125222.6875</v>
      </c>
      <c r="DA104" s="240">
        <v>1163343.8658</v>
      </c>
      <c r="DB104" s="240">
        <v>68186.345199999996</v>
      </c>
      <c r="DC104" s="240">
        <v>823651.03300000005</v>
      </c>
      <c r="DD104" s="238">
        <v>1387463</v>
      </c>
      <c r="DE104" s="240">
        <v>157161</v>
      </c>
      <c r="DF104" s="240">
        <v>0.17</v>
      </c>
      <c r="DG104" s="240">
        <v>18.9655213714783</v>
      </c>
      <c r="DH104" s="240">
        <v>20.0370241079926</v>
      </c>
      <c r="DI104" s="238">
        <v>169672.36900000001</v>
      </c>
      <c r="DJ104" s="238">
        <v>62884.192000000003</v>
      </c>
      <c r="DK104" s="238">
        <v>168304.00099999999</v>
      </c>
      <c r="DL104" s="238">
        <v>234685.11600000001</v>
      </c>
      <c r="DM104" s="238">
        <v>11886.68</v>
      </c>
      <c r="DN104" s="238">
        <v>16295.959000000001</v>
      </c>
      <c r="DO104" s="238">
        <v>105.319</v>
      </c>
      <c r="DP104" s="238">
        <v>172.42699999999999</v>
      </c>
      <c r="DQ104" s="238">
        <v>661960.92299999995</v>
      </c>
      <c r="DR104" s="239">
        <v>25182</v>
      </c>
      <c r="DS104" s="239">
        <v>5941</v>
      </c>
      <c r="DT104" s="239">
        <v>37099</v>
      </c>
      <c r="DU104" s="239">
        <v>65155</v>
      </c>
      <c r="DV104" s="239">
        <v>735</v>
      </c>
      <c r="DW104" s="239">
        <v>2682</v>
      </c>
      <c r="DX104" s="239">
        <v>34343</v>
      </c>
      <c r="DY104" s="238">
        <v>0</v>
      </c>
      <c r="DZ104" s="239">
        <v>171137</v>
      </c>
      <c r="EA104" s="239">
        <v>2049985</v>
      </c>
      <c r="EB104" s="238">
        <v>7725</v>
      </c>
      <c r="EC104" s="238">
        <v>9737</v>
      </c>
      <c r="ED104" s="238">
        <v>430</v>
      </c>
      <c r="EE104" s="238">
        <v>324</v>
      </c>
      <c r="EF104" s="238">
        <v>1129</v>
      </c>
      <c r="EG104" s="238">
        <v>2910</v>
      </c>
      <c r="EH104" s="238">
        <v>1342</v>
      </c>
      <c r="EI104" s="238">
        <v>38595</v>
      </c>
      <c r="EJ104" s="238"/>
      <c r="EK104" s="238"/>
      <c r="EL104" s="238"/>
      <c r="EM104" s="238"/>
      <c r="EN104" s="239">
        <v>199098</v>
      </c>
      <c r="EO104" s="239">
        <v>44591</v>
      </c>
      <c r="EP104" s="239">
        <v>11391</v>
      </c>
      <c r="EQ104" s="239">
        <v>5933</v>
      </c>
      <c r="ER104" s="239">
        <v>9859</v>
      </c>
      <c r="ES104" s="239">
        <v>4157</v>
      </c>
      <c r="ET104" s="239">
        <v>7937</v>
      </c>
      <c r="EU104" s="239">
        <v>41124</v>
      </c>
      <c r="EV104" s="239">
        <v>481339</v>
      </c>
      <c r="EW104" s="239">
        <v>86725</v>
      </c>
      <c r="EX104" s="239">
        <v>17306</v>
      </c>
      <c r="EY104" s="239">
        <v>28228</v>
      </c>
      <c r="EZ104" s="239">
        <v>27100</v>
      </c>
      <c r="FA104" s="239">
        <v>9270</v>
      </c>
      <c r="FB104" s="239">
        <v>24477</v>
      </c>
      <c r="FC104" s="239">
        <v>137612</v>
      </c>
      <c r="FD104" s="238"/>
      <c r="FE104" s="238">
        <v>1.9</v>
      </c>
      <c r="FF104" s="238">
        <v>1.5</v>
      </c>
      <c r="FG104" s="238">
        <v>4.8</v>
      </c>
      <c r="FH104" s="238">
        <v>2.7</v>
      </c>
      <c r="FI104" s="238">
        <v>2.2000000000000002</v>
      </c>
      <c r="FJ104" s="238">
        <v>3.1</v>
      </c>
      <c r="FK104" s="238">
        <v>3.3</v>
      </c>
      <c r="FL104" s="238">
        <v>28.6</v>
      </c>
      <c r="FM104" s="238">
        <v>45</v>
      </c>
      <c r="FN104" s="238">
        <v>51.5</v>
      </c>
      <c r="FO104" s="238">
        <v>21.8</v>
      </c>
      <c r="FP104" s="238">
        <v>31</v>
      </c>
      <c r="FQ104" s="238">
        <v>40.1</v>
      </c>
      <c r="FR104" s="238">
        <v>24.2</v>
      </c>
      <c r="FS104" s="238">
        <v>39.299999999999997</v>
      </c>
      <c r="FT104" s="238"/>
      <c r="FU104" s="238"/>
      <c r="FV104" s="238"/>
      <c r="FW104" s="238"/>
      <c r="FX104" s="238"/>
      <c r="FY104" s="238"/>
      <c r="FZ104" s="238"/>
      <c r="GA104" s="238">
        <v>942763.66500000004</v>
      </c>
      <c r="GB104" s="244">
        <v>35134</v>
      </c>
      <c r="GC104" s="242">
        <v>189.802486696877</v>
      </c>
      <c r="GD104" s="245">
        <v>19915.752729501299</v>
      </c>
      <c r="GE104" s="239">
        <v>16829.526078431401</v>
      </c>
      <c r="GF104" s="239">
        <v>14581.91</v>
      </c>
      <c r="GG104" s="239">
        <v>56872.782690909102</v>
      </c>
      <c r="GH104" s="239" t="s">
        <v>473</v>
      </c>
      <c r="GI104" s="239">
        <v>24778.5816020483</v>
      </c>
      <c r="GJ104" s="239">
        <v>40118.269084448097</v>
      </c>
      <c r="GK104" s="239">
        <v>52978.419655172402</v>
      </c>
      <c r="GL104" s="239">
        <v>20751.2918285714</v>
      </c>
      <c r="GM104" s="239">
        <v>22064.919485049701</v>
      </c>
      <c r="GN104" s="239">
        <v>23648.001816156</v>
      </c>
      <c r="GO104" s="239">
        <v>19093.679814951902</v>
      </c>
      <c r="GP104" s="239">
        <v>34471.189943630197</v>
      </c>
      <c r="GQ104" s="239">
        <v>39339.3137136066</v>
      </c>
      <c r="GR104" s="239">
        <v>45982.961119791697</v>
      </c>
      <c r="GS104" s="239">
        <v>55469.497319232803</v>
      </c>
      <c r="GT104" s="239">
        <v>32330.415761193999</v>
      </c>
      <c r="GU104" s="239">
        <v>31956.366965847599</v>
      </c>
      <c r="GV104" s="239">
        <v>30180.7798250335</v>
      </c>
      <c r="GW104" s="239">
        <v>23952.384437189801</v>
      </c>
      <c r="GX104" s="239">
        <v>31621.797207613701</v>
      </c>
      <c r="GY104" s="239">
        <v>31698.014804216898</v>
      </c>
      <c r="GZ104" s="239">
        <v>32527.448543381899</v>
      </c>
      <c r="HA104" s="239">
        <v>24156.901654676301</v>
      </c>
      <c r="HB104" s="239">
        <v>34974.076922455599</v>
      </c>
      <c r="HC104" s="239">
        <v>53801.395913407301</v>
      </c>
      <c r="HD104" s="239">
        <v>42672.427035152599</v>
      </c>
      <c r="HE104" s="239">
        <v>23986.870580308099</v>
      </c>
      <c r="HF104" s="239">
        <v>27049.5784057971</v>
      </c>
      <c r="HG104" s="239">
        <v>61123.284880234802</v>
      </c>
      <c r="HH104" s="239">
        <v>42432.017998259304</v>
      </c>
      <c r="HI104" s="239">
        <v>18708.058720948899</v>
      </c>
      <c r="HJ104" s="239">
        <v>29509.046879148002</v>
      </c>
      <c r="HK104" s="239">
        <v>26785.1994061687</v>
      </c>
      <c r="HL104" s="239">
        <v>22330.476257453302</v>
      </c>
      <c r="HM104" s="239">
        <v>13132.200104362901</v>
      </c>
      <c r="HN104" s="239">
        <v>32288.8215227377</v>
      </c>
      <c r="HO104" s="239" t="s">
        <v>473</v>
      </c>
      <c r="HP104" s="239">
        <v>74717.736296296294</v>
      </c>
      <c r="HQ104" s="239">
        <v>30099.4397064613</v>
      </c>
      <c r="HR104" s="239">
        <v>43269.474905360403</v>
      </c>
      <c r="HS104" s="239">
        <v>58814.124920693001</v>
      </c>
      <c r="HT104" s="239">
        <v>39757.573390631696</v>
      </c>
      <c r="HU104" s="239">
        <v>22836.8817843137</v>
      </c>
      <c r="HV104" s="239">
        <v>22535.739787382299</v>
      </c>
      <c r="HW104" s="239">
        <v>20173.3638072289</v>
      </c>
      <c r="HX104" s="239">
        <v>33821.777776178496</v>
      </c>
      <c r="HY104" s="239">
        <v>35772.015916230397</v>
      </c>
      <c r="HZ104" s="239">
        <v>19268.931351067</v>
      </c>
      <c r="IA104" s="239">
        <v>17888.100705725701</v>
      </c>
      <c r="IB104" s="239">
        <v>19220.998681023699</v>
      </c>
      <c r="IC104" s="239">
        <v>29352.152142691499</v>
      </c>
      <c r="ID104" s="239">
        <v>48129.760306748503</v>
      </c>
      <c r="IE104" s="239">
        <v>27933.542601812798</v>
      </c>
      <c r="IF104" s="239">
        <v>24739.1565498823</v>
      </c>
      <c r="IG104" s="239">
        <v>18605.0609895954</v>
      </c>
      <c r="IH104" s="238"/>
      <c r="II104" s="238"/>
      <c r="IJ104" s="238"/>
      <c r="IK104" s="238"/>
      <c r="IL104" s="238"/>
      <c r="IM104" s="238"/>
      <c r="IN104" s="238"/>
      <c r="IO104" s="238"/>
      <c r="IP104" s="219"/>
    </row>
    <row r="105" spans="1:250" ht="15.75" customHeight="1">
      <c r="A105" s="237">
        <v>42736</v>
      </c>
      <c r="B105" s="240">
        <v>2665</v>
      </c>
      <c r="C105" s="240">
        <v>2562</v>
      </c>
      <c r="D105" s="240">
        <v>2231</v>
      </c>
      <c r="E105" s="240">
        <v>4370</v>
      </c>
      <c r="F105" s="240">
        <v>10602</v>
      </c>
      <c r="G105" s="240">
        <v>4632</v>
      </c>
      <c r="H105" s="238">
        <v>229.45500000000001</v>
      </c>
      <c r="I105" s="238" t="s">
        <v>474</v>
      </c>
      <c r="J105" s="239">
        <v>41267</v>
      </c>
      <c r="K105" s="239">
        <v>26158</v>
      </c>
      <c r="L105" s="239">
        <v>400</v>
      </c>
      <c r="M105" s="239">
        <v>221152</v>
      </c>
      <c r="N105" s="239">
        <v>66502</v>
      </c>
      <c r="O105" s="239">
        <v>1112</v>
      </c>
      <c r="P105" s="239">
        <v>163868</v>
      </c>
      <c r="Q105" s="239">
        <v>23275</v>
      </c>
      <c r="R105" s="239">
        <v>667</v>
      </c>
      <c r="S105" s="239">
        <v>9687</v>
      </c>
      <c r="T105" s="240">
        <v>98781</v>
      </c>
      <c r="U105" s="240">
        <v>436409</v>
      </c>
      <c r="V105" s="238">
        <v>3066</v>
      </c>
      <c r="W105" s="238">
        <v>80383</v>
      </c>
      <c r="X105" s="238">
        <v>509</v>
      </c>
      <c r="Y105" s="238">
        <v>83958</v>
      </c>
      <c r="Z105" s="238">
        <v>492731</v>
      </c>
      <c r="AA105" s="238">
        <v>6783280</v>
      </c>
      <c r="AB105" s="238">
        <v>6841</v>
      </c>
      <c r="AC105" s="238">
        <v>7282852</v>
      </c>
      <c r="AD105" s="238"/>
      <c r="AE105" s="238"/>
      <c r="AF105" s="238"/>
      <c r="AG105" s="238"/>
      <c r="AH105" s="238"/>
      <c r="AI105" s="238"/>
      <c r="AJ105" s="238"/>
      <c r="AK105" s="238"/>
      <c r="AL105" s="238"/>
      <c r="AM105" s="238"/>
      <c r="AN105" s="238"/>
      <c r="AO105" s="238"/>
      <c r="AP105" s="238"/>
      <c r="AQ105" s="238"/>
      <c r="AR105" s="238">
        <v>6181697</v>
      </c>
      <c r="AS105" s="238">
        <v>1101155</v>
      </c>
      <c r="AT105" s="238">
        <v>7282852</v>
      </c>
      <c r="AU105" s="238">
        <v>8993</v>
      </c>
      <c r="AV105" s="238">
        <v>28269</v>
      </c>
      <c r="AW105" s="238">
        <v>5304.5</v>
      </c>
      <c r="AX105" s="238">
        <v>11973</v>
      </c>
      <c r="AY105" s="238">
        <v>32941</v>
      </c>
      <c r="AZ105" s="238">
        <v>1099</v>
      </c>
      <c r="BA105" s="238">
        <v>88579.5</v>
      </c>
      <c r="BB105" s="238">
        <v>2499165</v>
      </c>
      <c r="BC105" s="238">
        <v>6141601</v>
      </c>
      <c r="BD105" s="238">
        <v>1304458</v>
      </c>
      <c r="BE105" s="238">
        <v>2500722</v>
      </c>
      <c r="BF105" s="238">
        <v>5849603</v>
      </c>
      <c r="BG105" s="238">
        <v>402395</v>
      </c>
      <c r="BH105" s="238">
        <v>18697944</v>
      </c>
      <c r="BI105" s="238"/>
      <c r="BJ105" s="238"/>
      <c r="BK105" s="238"/>
      <c r="BL105" s="238"/>
      <c r="BM105" s="238"/>
      <c r="BN105" s="238"/>
      <c r="BO105" s="238"/>
      <c r="BP105" s="238"/>
      <c r="BQ105" s="238"/>
      <c r="BR105" s="238"/>
      <c r="BS105" s="238"/>
      <c r="BT105" s="238"/>
      <c r="BU105" s="238"/>
      <c r="BV105" s="238"/>
      <c r="BW105" s="238">
        <v>16901128</v>
      </c>
      <c r="BX105" s="238">
        <v>1796816</v>
      </c>
      <c r="BY105" s="244">
        <v>18697944</v>
      </c>
      <c r="BZ105" s="238">
        <v>11057.916151376299</v>
      </c>
      <c r="CA105" s="243">
        <v>985</v>
      </c>
      <c r="CB105" s="238">
        <v>471</v>
      </c>
      <c r="CC105" s="238">
        <v>225</v>
      </c>
      <c r="CD105" s="238">
        <v>87679</v>
      </c>
      <c r="CE105" s="238">
        <v>873775</v>
      </c>
      <c r="CF105" s="240">
        <v>2594916.8982199999</v>
      </c>
      <c r="CG105" s="240">
        <v>27858872.08289</v>
      </c>
      <c r="CH105" s="238"/>
      <c r="CI105" s="238"/>
      <c r="CJ105" s="242">
        <v>481.895535346435</v>
      </c>
      <c r="CK105" s="243"/>
      <c r="CL105" s="238"/>
      <c r="CM105" s="238"/>
      <c r="CN105" s="238"/>
      <c r="CO105" s="238"/>
      <c r="CP105" s="238"/>
      <c r="CQ105" s="238"/>
      <c r="CR105" s="240">
        <v>9994</v>
      </c>
      <c r="CS105" s="240">
        <v>95362</v>
      </c>
      <c r="CT105" s="240">
        <v>15136</v>
      </c>
      <c r="CU105" s="240">
        <v>144910</v>
      </c>
      <c r="CV105" s="240">
        <v>5995</v>
      </c>
      <c r="CW105" s="240">
        <v>64326</v>
      </c>
      <c r="CX105" s="240">
        <v>3501</v>
      </c>
      <c r="CY105" s="240">
        <v>23124</v>
      </c>
      <c r="CZ105" s="240">
        <v>101154.87390000001</v>
      </c>
      <c r="DA105" s="240">
        <v>1050952.0360999999</v>
      </c>
      <c r="DB105" s="240">
        <v>72046.974400000006</v>
      </c>
      <c r="DC105" s="240">
        <v>802620.44869999995</v>
      </c>
      <c r="DD105" s="238">
        <v>1363298</v>
      </c>
      <c r="DE105" s="240">
        <v>318141</v>
      </c>
      <c r="DF105" s="240">
        <v>0.17</v>
      </c>
      <c r="DG105" s="240">
        <v>18.64</v>
      </c>
      <c r="DH105" s="240">
        <v>19.760000000000002</v>
      </c>
      <c r="DI105" s="238">
        <v>192872.29</v>
      </c>
      <c r="DJ105" s="238">
        <v>66187.277000000002</v>
      </c>
      <c r="DK105" s="238">
        <v>165184.03599999999</v>
      </c>
      <c r="DL105" s="238">
        <v>251292.891</v>
      </c>
      <c r="DM105" s="238">
        <v>11319.885</v>
      </c>
      <c r="DN105" s="238">
        <v>15306.799000000001</v>
      </c>
      <c r="DO105" s="238">
        <v>82.129000000000005</v>
      </c>
      <c r="DP105" s="238">
        <v>465.01100000000002</v>
      </c>
      <c r="DQ105" s="238">
        <v>702710.31799999997</v>
      </c>
      <c r="DR105" s="239">
        <v>18589</v>
      </c>
      <c r="DS105" s="239">
        <v>4784</v>
      </c>
      <c r="DT105" s="239">
        <v>36091</v>
      </c>
      <c r="DU105" s="239">
        <v>74434</v>
      </c>
      <c r="DV105" s="239">
        <v>438</v>
      </c>
      <c r="DW105" s="239">
        <v>2568</v>
      </c>
      <c r="DX105" s="239">
        <v>32952</v>
      </c>
      <c r="DY105" s="238">
        <v>0</v>
      </c>
      <c r="DZ105" s="239">
        <v>169856</v>
      </c>
      <c r="EA105" s="239">
        <v>2095435</v>
      </c>
      <c r="EB105" s="238">
        <v>7908</v>
      </c>
      <c r="EC105" s="238">
        <v>8535</v>
      </c>
      <c r="ED105" s="238">
        <v>319</v>
      </c>
      <c r="EE105" s="238">
        <v>1218</v>
      </c>
      <c r="EF105" s="238">
        <v>1236</v>
      </c>
      <c r="EG105" s="238">
        <v>2877</v>
      </c>
      <c r="EH105" s="238">
        <v>1355</v>
      </c>
      <c r="EI105" s="238">
        <v>72767</v>
      </c>
      <c r="EJ105" s="238"/>
      <c r="EK105" s="238"/>
      <c r="EL105" s="238"/>
      <c r="EM105" s="238"/>
      <c r="EN105" s="239">
        <v>289471</v>
      </c>
      <c r="EO105" s="239">
        <v>39301</v>
      </c>
      <c r="EP105" s="239">
        <v>13990</v>
      </c>
      <c r="EQ105" s="239">
        <v>17539</v>
      </c>
      <c r="ER105" s="239">
        <v>14323</v>
      </c>
      <c r="ES105" s="239">
        <v>6274</v>
      </c>
      <c r="ET105" s="239">
        <v>17921</v>
      </c>
      <c r="EU105" s="239">
        <v>80066</v>
      </c>
      <c r="EV105" s="239">
        <v>981761</v>
      </c>
      <c r="EW105" s="239">
        <v>79148</v>
      </c>
      <c r="EX105" s="239">
        <v>20915</v>
      </c>
      <c r="EY105" s="239">
        <v>97701</v>
      </c>
      <c r="EZ105" s="239">
        <v>72497</v>
      </c>
      <c r="FA105" s="239">
        <v>20767</v>
      </c>
      <c r="FB105" s="239">
        <v>71194</v>
      </c>
      <c r="FC105" s="239">
        <v>319965</v>
      </c>
      <c r="FD105" s="238"/>
      <c r="FE105" s="238">
        <v>2</v>
      </c>
      <c r="FF105" s="238">
        <v>1.5</v>
      </c>
      <c r="FG105" s="238">
        <v>5.6</v>
      </c>
      <c r="FH105" s="238">
        <v>5.0999999999999996</v>
      </c>
      <c r="FI105" s="238">
        <v>3.3</v>
      </c>
      <c r="FJ105" s="238">
        <v>4</v>
      </c>
      <c r="FK105" s="238">
        <v>4</v>
      </c>
      <c r="FL105" s="238">
        <v>60.3</v>
      </c>
      <c r="FM105" s="238">
        <v>40.200000000000003</v>
      </c>
      <c r="FN105" s="238">
        <v>52.6</v>
      </c>
      <c r="FO105" s="238">
        <v>61.5</v>
      </c>
      <c r="FP105" s="238">
        <v>73</v>
      </c>
      <c r="FQ105" s="238">
        <v>71.099999999999994</v>
      </c>
      <c r="FR105" s="238">
        <v>62.4</v>
      </c>
      <c r="FS105" s="238">
        <v>71</v>
      </c>
      <c r="FT105" s="238"/>
      <c r="FU105" s="238"/>
      <c r="FV105" s="238"/>
      <c r="FW105" s="238"/>
      <c r="FX105" s="238"/>
      <c r="FY105" s="238"/>
      <c r="FZ105" s="238"/>
      <c r="GA105" s="238">
        <v>1020480.405</v>
      </c>
      <c r="GB105" s="244">
        <v>38227.752999999997</v>
      </c>
      <c r="GC105" s="242">
        <v>192.60133488736199</v>
      </c>
      <c r="GD105" s="245">
        <v>14588.182342293499</v>
      </c>
      <c r="GE105" s="239">
        <v>14606.3727380952</v>
      </c>
      <c r="GF105" s="239">
        <v>11324.78</v>
      </c>
      <c r="GG105" s="239">
        <v>39262.7760627178</v>
      </c>
      <c r="GH105" s="239" t="s">
        <v>473</v>
      </c>
      <c r="GI105" s="239">
        <v>17285.114276595701</v>
      </c>
      <c r="GJ105" s="239">
        <v>28826.440113031498</v>
      </c>
      <c r="GK105" s="239">
        <v>45823.499661016896</v>
      </c>
      <c r="GL105" s="239">
        <v>14230.8422797203</v>
      </c>
      <c r="GM105" s="239">
        <v>16338.7297591105</v>
      </c>
      <c r="GN105" s="239">
        <v>16133.524671945701</v>
      </c>
      <c r="GO105" s="239">
        <v>14026.4019208633</v>
      </c>
      <c r="GP105" s="239">
        <v>28006.764723788099</v>
      </c>
      <c r="GQ105" s="239">
        <v>22876.808160575201</v>
      </c>
      <c r="GR105" s="239">
        <v>35369.977538070998</v>
      </c>
      <c r="GS105" s="239">
        <v>41396.404205911997</v>
      </c>
      <c r="GT105" s="239">
        <v>21569.823487430702</v>
      </c>
      <c r="GU105" s="239">
        <v>23301.838067852699</v>
      </c>
      <c r="GV105" s="239">
        <v>19016.283027026999</v>
      </c>
      <c r="GW105" s="239">
        <v>19061.0768512289</v>
      </c>
      <c r="GX105" s="239">
        <v>21572.584541588301</v>
      </c>
      <c r="GY105" s="239">
        <v>23124.3979464285</v>
      </c>
      <c r="GZ105" s="239">
        <v>19763.1045408805</v>
      </c>
      <c r="HA105" s="239">
        <v>19291.236874999999</v>
      </c>
      <c r="HB105" s="239">
        <v>29649.8803753994</v>
      </c>
      <c r="HC105" s="239">
        <v>51655.078529142898</v>
      </c>
      <c r="HD105" s="239">
        <v>32630.119642857098</v>
      </c>
      <c r="HE105" s="239">
        <v>18914.469691854199</v>
      </c>
      <c r="HF105" s="239">
        <v>18731.926382978701</v>
      </c>
      <c r="HG105" s="239">
        <v>98159.796803807301</v>
      </c>
      <c r="HH105" s="239">
        <v>32406.689861111099</v>
      </c>
      <c r="HI105" s="239">
        <v>14619.848606263</v>
      </c>
      <c r="HJ105" s="239">
        <v>21593.106478776201</v>
      </c>
      <c r="HK105" s="239">
        <v>20169.971433303101</v>
      </c>
      <c r="HL105" s="239">
        <v>16063.4416968641</v>
      </c>
      <c r="HM105" s="239">
        <v>9491.03937269372</v>
      </c>
      <c r="HN105" s="239">
        <v>24549.734942707099</v>
      </c>
      <c r="HO105" s="239" t="s">
        <v>473</v>
      </c>
      <c r="HP105" s="239">
        <v>57160.721944444398</v>
      </c>
      <c r="HQ105" s="239">
        <v>21792.683191450102</v>
      </c>
      <c r="HR105" s="239">
        <v>39563.106671981397</v>
      </c>
      <c r="HS105" s="239">
        <v>42344.638033941003</v>
      </c>
      <c r="HT105" s="239">
        <v>28831.816269384199</v>
      </c>
      <c r="HU105" s="239">
        <v>17521.694282848501</v>
      </c>
      <c r="HV105" s="239">
        <v>15959.7246425495</v>
      </c>
      <c r="HW105" s="239">
        <v>15332.193990498799</v>
      </c>
      <c r="HX105" s="239">
        <v>26955.547172529299</v>
      </c>
      <c r="HY105" s="239">
        <v>50026.257561643899</v>
      </c>
      <c r="HZ105" s="239">
        <v>14525.7962347587</v>
      </c>
      <c r="IA105" s="239">
        <v>14019.509</v>
      </c>
      <c r="IB105" s="239">
        <v>13396.959088431</v>
      </c>
      <c r="IC105" s="239">
        <v>21267.314508616499</v>
      </c>
      <c r="ID105" s="239">
        <v>39356.612403156301</v>
      </c>
      <c r="IE105" s="239">
        <v>22119.844828483499</v>
      </c>
      <c r="IF105" s="239">
        <v>16999.569172921001</v>
      </c>
      <c r="IG105" s="239">
        <v>15693.324850746299</v>
      </c>
      <c r="IH105" s="238"/>
      <c r="II105" s="238"/>
      <c r="IJ105" s="238"/>
      <c r="IK105" s="238"/>
      <c r="IL105" s="238"/>
      <c r="IM105" s="238"/>
      <c r="IN105" s="238"/>
      <c r="IO105" s="238"/>
      <c r="IP105" s="219"/>
    </row>
    <row r="106" spans="1:250" ht="15.75" customHeight="1">
      <c r="A106" s="237">
        <v>42767</v>
      </c>
      <c r="B106" s="240">
        <v>2440</v>
      </c>
      <c r="C106" s="240">
        <v>2630</v>
      </c>
      <c r="D106" s="240">
        <v>2000</v>
      </c>
      <c r="E106" s="240">
        <v>4215.28</v>
      </c>
      <c r="F106" s="240">
        <v>10502</v>
      </c>
      <c r="G106" s="240">
        <v>4595.13</v>
      </c>
      <c r="H106" s="238">
        <v>186.59700000000001</v>
      </c>
      <c r="I106" s="238" t="s">
        <v>474</v>
      </c>
      <c r="J106" s="239">
        <v>35609</v>
      </c>
      <c r="K106" s="239">
        <v>6918</v>
      </c>
      <c r="L106" s="239">
        <v>12372</v>
      </c>
      <c r="M106" s="239">
        <v>199397</v>
      </c>
      <c r="N106" s="239">
        <v>17967</v>
      </c>
      <c r="O106" s="239">
        <v>28512</v>
      </c>
      <c r="P106" s="239">
        <v>147386</v>
      </c>
      <c r="Q106" s="239">
        <v>6289</v>
      </c>
      <c r="R106" s="239">
        <v>15728</v>
      </c>
      <c r="S106" s="239">
        <v>9294</v>
      </c>
      <c r="T106" s="240">
        <v>95754</v>
      </c>
      <c r="U106" s="240">
        <v>416813</v>
      </c>
      <c r="V106" s="238">
        <v>2199</v>
      </c>
      <c r="W106" s="238">
        <v>69344</v>
      </c>
      <c r="X106" s="238">
        <v>200</v>
      </c>
      <c r="Y106" s="238">
        <v>71743</v>
      </c>
      <c r="Z106" s="238">
        <v>372301</v>
      </c>
      <c r="AA106" s="238">
        <v>5916325</v>
      </c>
      <c r="AB106" s="238">
        <v>5869</v>
      </c>
      <c r="AC106" s="238">
        <v>6294495</v>
      </c>
      <c r="AD106" s="238"/>
      <c r="AE106" s="238"/>
      <c r="AF106" s="238"/>
      <c r="AG106" s="238"/>
      <c r="AH106" s="238"/>
      <c r="AI106" s="238"/>
      <c r="AJ106" s="238"/>
      <c r="AK106" s="238"/>
      <c r="AL106" s="238"/>
      <c r="AM106" s="238"/>
      <c r="AN106" s="238"/>
      <c r="AO106" s="238"/>
      <c r="AP106" s="238"/>
      <c r="AQ106" s="238"/>
      <c r="AR106" s="238">
        <v>5226824</v>
      </c>
      <c r="AS106" s="238">
        <v>1067671</v>
      </c>
      <c r="AT106" s="238">
        <v>6294495</v>
      </c>
      <c r="AU106" s="238">
        <v>8671</v>
      </c>
      <c r="AV106" s="238">
        <v>24862</v>
      </c>
      <c r="AW106" s="238">
        <v>5101.75</v>
      </c>
      <c r="AX106" s="238">
        <v>10471</v>
      </c>
      <c r="AY106" s="238">
        <v>28901</v>
      </c>
      <c r="AZ106" s="238">
        <v>965</v>
      </c>
      <c r="BA106" s="238">
        <v>78971.75</v>
      </c>
      <c r="BB106" s="238">
        <v>2422135</v>
      </c>
      <c r="BC106" s="238">
        <v>5411259</v>
      </c>
      <c r="BD106" s="238">
        <v>1229818</v>
      </c>
      <c r="BE106" s="238">
        <v>2190184</v>
      </c>
      <c r="BF106" s="238">
        <v>5138251</v>
      </c>
      <c r="BG106" s="238">
        <v>336152</v>
      </c>
      <c r="BH106" s="238">
        <v>16727799</v>
      </c>
      <c r="BI106" s="238"/>
      <c r="BJ106" s="238"/>
      <c r="BK106" s="238"/>
      <c r="BL106" s="238"/>
      <c r="BM106" s="238"/>
      <c r="BN106" s="238"/>
      <c r="BO106" s="238"/>
      <c r="BP106" s="238"/>
      <c r="BQ106" s="238"/>
      <c r="BR106" s="238"/>
      <c r="BS106" s="238"/>
      <c r="BT106" s="238"/>
      <c r="BU106" s="238"/>
      <c r="BV106" s="238"/>
      <c r="BW106" s="238">
        <v>14935797</v>
      </c>
      <c r="BX106" s="238">
        <v>1792002</v>
      </c>
      <c r="BY106" s="244">
        <v>16727799</v>
      </c>
      <c r="BZ106" s="238">
        <v>11118.437167173201</v>
      </c>
      <c r="CA106" s="243">
        <v>992</v>
      </c>
      <c r="CB106" s="238">
        <v>478</v>
      </c>
      <c r="CC106" s="238">
        <v>227</v>
      </c>
      <c r="CD106" s="238">
        <v>85149</v>
      </c>
      <c r="CE106" s="238">
        <v>799340</v>
      </c>
      <c r="CF106" s="240">
        <v>2400719.68835</v>
      </c>
      <c r="CG106" s="240">
        <v>25994200.168069098</v>
      </c>
      <c r="CH106" s="238"/>
      <c r="CI106" s="238"/>
      <c r="CJ106" s="242">
        <v>472.75156043501403</v>
      </c>
      <c r="CK106" s="243"/>
      <c r="CL106" s="238"/>
      <c r="CM106" s="238"/>
      <c r="CN106" s="238"/>
      <c r="CO106" s="238"/>
      <c r="CP106" s="238"/>
      <c r="CQ106" s="238"/>
      <c r="CR106" s="240">
        <v>5539</v>
      </c>
      <c r="CS106" s="240">
        <v>57401</v>
      </c>
      <c r="CT106" s="240">
        <v>12728</v>
      </c>
      <c r="CU106" s="240">
        <v>116337</v>
      </c>
      <c r="CV106" s="240">
        <v>4382</v>
      </c>
      <c r="CW106" s="240">
        <v>47852</v>
      </c>
      <c r="CX106" s="240">
        <v>2828</v>
      </c>
      <c r="CY106" s="240">
        <v>18781</v>
      </c>
      <c r="CZ106" s="240">
        <v>91497.161099999998</v>
      </c>
      <c r="DA106" s="240">
        <v>951766.79229999997</v>
      </c>
      <c r="DB106" s="240">
        <v>62901.491999999998</v>
      </c>
      <c r="DC106" s="240">
        <v>718325.69259999995</v>
      </c>
      <c r="DD106" s="238">
        <v>1372344</v>
      </c>
      <c r="DE106" s="240">
        <v>377660</v>
      </c>
      <c r="DF106" s="240">
        <v>0.17</v>
      </c>
      <c r="DG106" s="240">
        <v>18.59</v>
      </c>
      <c r="DH106" s="240">
        <v>20.02</v>
      </c>
      <c r="DI106" s="238">
        <v>197859.872</v>
      </c>
      <c r="DJ106" s="238">
        <v>69160.648000000001</v>
      </c>
      <c r="DK106" s="238">
        <v>154188.80900000001</v>
      </c>
      <c r="DL106" s="238">
        <v>214756.641</v>
      </c>
      <c r="DM106" s="238">
        <v>11097.954</v>
      </c>
      <c r="DN106" s="238">
        <v>16561.958999999999</v>
      </c>
      <c r="DO106" s="238">
        <v>64.248000000000005</v>
      </c>
      <c r="DP106" s="238">
        <v>193.58099999999999</v>
      </c>
      <c r="DQ106" s="238">
        <v>663883.71200000006</v>
      </c>
      <c r="DR106" s="239">
        <v>17813</v>
      </c>
      <c r="DS106" s="239">
        <v>4326</v>
      </c>
      <c r="DT106" s="239">
        <v>35288</v>
      </c>
      <c r="DU106" s="239">
        <v>55456</v>
      </c>
      <c r="DV106" s="239">
        <v>368</v>
      </c>
      <c r="DW106" s="239">
        <v>2741</v>
      </c>
      <c r="DX106" s="239">
        <v>30271</v>
      </c>
      <c r="DY106" s="238">
        <v>0</v>
      </c>
      <c r="DZ106" s="239">
        <v>146263</v>
      </c>
      <c r="EA106" s="239">
        <v>1903605</v>
      </c>
      <c r="EB106" s="238">
        <v>7894</v>
      </c>
      <c r="EC106" s="238">
        <v>9591</v>
      </c>
      <c r="ED106" s="238">
        <v>480</v>
      </c>
      <c r="EE106" s="238">
        <v>531</v>
      </c>
      <c r="EF106" s="238">
        <v>867</v>
      </c>
      <c r="EG106" s="238">
        <v>2204</v>
      </c>
      <c r="EH106" s="238">
        <v>958</v>
      </c>
      <c r="EI106" s="238">
        <v>57511</v>
      </c>
      <c r="EJ106" s="238"/>
      <c r="EK106" s="238"/>
      <c r="EL106" s="238"/>
      <c r="EM106" s="238"/>
      <c r="EN106" s="239">
        <v>269790</v>
      </c>
      <c r="EO106" s="239">
        <v>36760</v>
      </c>
      <c r="EP106" s="239">
        <v>13035</v>
      </c>
      <c r="EQ106" s="239">
        <v>15820</v>
      </c>
      <c r="ER106" s="239">
        <v>13759</v>
      </c>
      <c r="ES106" s="239">
        <v>5739</v>
      </c>
      <c r="ET106" s="239">
        <v>15404</v>
      </c>
      <c r="EU106" s="239">
        <v>78176</v>
      </c>
      <c r="EV106" s="239">
        <v>845687</v>
      </c>
      <c r="EW106" s="239">
        <v>78259</v>
      </c>
      <c r="EX106" s="239">
        <v>19432</v>
      </c>
      <c r="EY106" s="239">
        <v>75247</v>
      </c>
      <c r="EZ106" s="239">
        <v>64941</v>
      </c>
      <c r="FA106" s="239">
        <v>16576</v>
      </c>
      <c r="FB106" s="239">
        <v>57707</v>
      </c>
      <c r="FC106" s="239">
        <v>265629</v>
      </c>
      <c r="FD106" s="238"/>
      <c r="FE106" s="238">
        <v>2.1</v>
      </c>
      <c r="FF106" s="238">
        <v>1.5</v>
      </c>
      <c r="FG106" s="238">
        <v>4.8</v>
      </c>
      <c r="FH106" s="238">
        <v>4.7</v>
      </c>
      <c r="FI106" s="238">
        <v>2.9</v>
      </c>
      <c r="FJ106" s="238">
        <v>3.7</v>
      </c>
      <c r="FK106" s="238">
        <v>3.4</v>
      </c>
      <c r="FL106" s="238">
        <v>60.3</v>
      </c>
      <c r="FM106" s="238">
        <v>47.4</v>
      </c>
      <c r="FN106" s="238">
        <v>54</v>
      </c>
      <c r="FO106" s="238">
        <v>50</v>
      </c>
      <c r="FP106" s="238">
        <v>71.900000000000006</v>
      </c>
      <c r="FQ106" s="238">
        <v>64.2</v>
      </c>
      <c r="FR106" s="238">
        <v>53.2</v>
      </c>
      <c r="FS106" s="238">
        <v>67.3</v>
      </c>
      <c r="FT106" s="238"/>
      <c r="FU106" s="238"/>
      <c r="FV106" s="238"/>
      <c r="FW106" s="238"/>
      <c r="FX106" s="238"/>
      <c r="FY106" s="238"/>
      <c r="FZ106" s="238"/>
      <c r="GA106" s="238">
        <v>1060209.085</v>
      </c>
      <c r="GB106" s="244">
        <v>39708.324999999997</v>
      </c>
      <c r="GC106" s="242">
        <v>197.065819014216</v>
      </c>
      <c r="GD106" s="245">
        <v>14139.5230155238</v>
      </c>
      <c r="GE106" s="239">
        <v>13979.206190476199</v>
      </c>
      <c r="GF106" s="239">
        <v>11017.99</v>
      </c>
      <c r="GG106" s="239">
        <v>36584.941161971801</v>
      </c>
      <c r="GH106" s="239" t="s">
        <v>473</v>
      </c>
      <c r="GI106" s="239">
        <v>15585.5826228324</v>
      </c>
      <c r="GJ106" s="239">
        <v>25593.932748679901</v>
      </c>
      <c r="GK106" s="239">
        <v>49632.6256896552</v>
      </c>
      <c r="GL106" s="239">
        <v>14245.968119834701</v>
      </c>
      <c r="GM106" s="239">
        <v>15350.9422194821</v>
      </c>
      <c r="GN106" s="239">
        <v>14623.3790750436</v>
      </c>
      <c r="GO106" s="239">
        <v>12856.0572141823</v>
      </c>
      <c r="GP106" s="239">
        <v>22048.512339214602</v>
      </c>
      <c r="GQ106" s="239">
        <v>21212.312060212498</v>
      </c>
      <c r="GR106" s="239">
        <v>35309.223677581896</v>
      </c>
      <c r="GS106" s="239">
        <v>37204.7192742958</v>
      </c>
      <c r="GT106" s="239">
        <v>20590.729459978698</v>
      </c>
      <c r="GU106" s="239">
        <v>20805.002028895899</v>
      </c>
      <c r="GV106" s="239">
        <v>18269.874</v>
      </c>
      <c r="GW106" s="239">
        <v>17010.608863519101</v>
      </c>
      <c r="GX106" s="239">
        <v>20156.0068856328</v>
      </c>
      <c r="GY106" s="239">
        <v>22575.952683658099</v>
      </c>
      <c r="GZ106" s="239">
        <v>19005.8867967275</v>
      </c>
      <c r="HA106" s="239">
        <v>19327.5946527778</v>
      </c>
      <c r="HB106" s="239">
        <v>29728.3553038674</v>
      </c>
      <c r="HC106" s="239">
        <v>33552.941142285898</v>
      </c>
      <c r="HD106" s="239">
        <v>30812.1033199105</v>
      </c>
      <c r="HE106" s="239">
        <v>16934.770876865699</v>
      </c>
      <c r="HF106" s="239">
        <v>17949.053812949602</v>
      </c>
      <c r="HG106" s="239">
        <v>50152.975592672301</v>
      </c>
      <c r="HH106" s="239">
        <v>30062.673403324599</v>
      </c>
      <c r="HI106" s="239">
        <v>13146.7586192362</v>
      </c>
      <c r="HJ106" s="239">
        <v>21059.085218449301</v>
      </c>
      <c r="HK106" s="239">
        <v>19028.9882922285</v>
      </c>
      <c r="HL106" s="239">
        <v>16257.399617052601</v>
      </c>
      <c r="HM106" s="239">
        <v>9805.0007631308999</v>
      </c>
      <c r="HN106" s="239">
        <v>23706.923228814499</v>
      </c>
      <c r="HO106" s="239" t="s">
        <v>473</v>
      </c>
      <c r="HP106" s="239">
        <v>52341.261737804904</v>
      </c>
      <c r="HQ106" s="239">
        <v>21820.957172940802</v>
      </c>
      <c r="HR106" s="239">
        <v>30061.042854678701</v>
      </c>
      <c r="HS106" s="239">
        <v>49773.451772060398</v>
      </c>
      <c r="HT106" s="239">
        <v>26166.276607617401</v>
      </c>
      <c r="HU106" s="239">
        <v>17288.272686567201</v>
      </c>
      <c r="HV106" s="239">
        <v>15822.544070596399</v>
      </c>
      <c r="HW106" s="239">
        <v>13138.3805633802</v>
      </c>
      <c r="HX106" s="239">
        <v>25125.9100693412</v>
      </c>
      <c r="HY106" s="239">
        <v>28677.870396825401</v>
      </c>
      <c r="HZ106" s="239">
        <v>14459.935194543799</v>
      </c>
      <c r="IA106" s="239">
        <v>14644.3794151486</v>
      </c>
      <c r="IB106" s="239">
        <v>13225.5405743389</v>
      </c>
      <c r="IC106" s="239">
        <v>19642.399095963301</v>
      </c>
      <c r="ID106" s="239">
        <v>36322.239921875</v>
      </c>
      <c r="IE106" s="239">
        <v>20996.407938490502</v>
      </c>
      <c r="IF106" s="239">
        <v>15494.5041963438</v>
      </c>
      <c r="IG106" s="239">
        <v>15153.942514889601</v>
      </c>
      <c r="IH106" s="238"/>
      <c r="II106" s="238"/>
      <c r="IJ106" s="238"/>
      <c r="IK106" s="238"/>
      <c r="IL106" s="238"/>
      <c r="IM106" s="238"/>
      <c r="IN106" s="238"/>
      <c r="IO106" s="238"/>
      <c r="IP106" s="219"/>
    </row>
    <row r="107" spans="1:250" ht="15.75" customHeight="1">
      <c r="A107" s="237">
        <v>42795</v>
      </c>
      <c r="B107" s="240">
        <v>2321</v>
      </c>
      <c r="C107" s="240">
        <v>2361</v>
      </c>
      <c r="D107" s="240">
        <v>1914</v>
      </c>
      <c r="E107" s="240">
        <v>3811</v>
      </c>
      <c r="F107" s="240">
        <v>10395</v>
      </c>
      <c r="G107" s="240">
        <v>4246</v>
      </c>
      <c r="H107" s="238">
        <v>204.89500000000001</v>
      </c>
      <c r="I107" s="238" t="s">
        <v>474</v>
      </c>
      <c r="J107" s="239">
        <v>42538</v>
      </c>
      <c r="K107" s="239">
        <v>29379</v>
      </c>
      <c r="L107" s="239">
        <v>925</v>
      </c>
      <c r="M107" s="239">
        <v>227990</v>
      </c>
      <c r="N107" s="239">
        <v>71272</v>
      </c>
      <c r="O107" s="239">
        <v>5744</v>
      </c>
      <c r="P107" s="239">
        <v>165746</v>
      </c>
      <c r="Q107" s="239">
        <v>24947</v>
      </c>
      <c r="R107" s="239">
        <v>3446</v>
      </c>
      <c r="S107" s="239">
        <v>12800</v>
      </c>
      <c r="T107" s="240">
        <v>109638</v>
      </c>
      <c r="U107" s="240">
        <v>304173</v>
      </c>
      <c r="V107" s="238">
        <v>2638</v>
      </c>
      <c r="W107" s="238">
        <v>81710</v>
      </c>
      <c r="X107" s="238">
        <v>934</v>
      </c>
      <c r="Y107" s="238">
        <v>85282</v>
      </c>
      <c r="Z107" s="238">
        <v>451250</v>
      </c>
      <c r="AA107" s="238">
        <v>7192234</v>
      </c>
      <c r="AB107" s="238">
        <v>17336</v>
      </c>
      <c r="AC107" s="238">
        <v>7660820</v>
      </c>
      <c r="AD107" s="238"/>
      <c r="AE107" s="238"/>
      <c r="AF107" s="238"/>
      <c r="AG107" s="238"/>
      <c r="AH107" s="238"/>
      <c r="AI107" s="238"/>
      <c r="AJ107" s="238"/>
      <c r="AK107" s="238"/>
      <c r="AL107" s="238"/>
      <c r="AM107" s="238"/>
      <c r="AN107" s="238"/>
      <c r="AO107" s="238"/>
      <c r="AP107" s="238"/>
      <c r="AQ107" s="238"/>
      <c r="AR107" s="238">
        <v>6275235</v>
      </c>
      <c r="AS107" s="238">
        <v>1412511</v>
      </c>
      <c r="AT107" s="238">
        <v>7687746</v>
      </c>
      <c r="AU107" s="238">
        <v>11445</v>
      </c>
      <c r="AV107" s="238">
        <v>29644</v>
      </c>
      <c r="AW107" s="238">
        <v>7757</v>
      </c>
      <c r="AX107" s="238">
        <v>12371</v>
      </c>
      <c r="AY107" s="238">
        <v>33904</v>
      </c>
      <c r="AZ107" s="238">
        <v>1283</v>
      </c>
      <c r="BA107" s="238">
        <v>96404</v>
      </c>
      <c r="BB107" s="238">
        <v>3221374</v>
      </c>
      <c r="BC107" s="238">
        <v>6473483</v>
      </c>
      <c r="BD107" s="238">
        <v>1917760</v>
      </c>
      <c r="BE107" s="238">
        <v>2598435</v>
      </c>
      <c r="BF107" s="238">
        <v>6027010</v>
      </c>
      <c r="BG107" s="238">
        <v>436689</v>
      </c>
      <c r="BH107" s="238">
        <v>20674751</v>
      </c>
      <c r="BI107" s="238"/>
      <c r="BJ107" s="238"/>
      <c r="BK107" s="238"/>
      <c r="BL107" s="238"/>
      <c r="BM107" s="238"/>
      <c r="BN107" s="238"/>
      <c r="BO107" s="238"/>
      <c r="BP107" s="238"/>
      <c r="BQ107" s="238"/>
      <c r="BR107" s="238"/>
      <c r="BS107" s="238"/>
      <c r="BT107" s="238"/>
      <c r="BU107" s="238"/>
      <c r="BV107" s="238"/>
      <c r="BW107" s="238">
        <v>18245620</v>
      </c>
      <c r="BX107" s="238">
        <v>2446102</v>
      </c>
      <c r="BY107" s="244">
        <v>20691722</v>
      </c>
      <c r="BZ107" s="238">
        <v>11161.6118820842</v>
      </c>
      <c r="CA107" s="243">
        <v>998</v>
      </c>
      <c r="CB107" s="238">
        <v>480</v>
      </c>
      <c r="CC107" s="238">
        <v>231</v>
      </c>
      <c r="CD107" s="238">
        <v>108082</v>
      </c>
      <c r="CE107" s="238">
        <v>1027094</v>
      </c>
      <c r="CF107" s="240">
        <v>2476989.9521400002</v>
      </c>
      <c r="CG107" s="240">
        <v>27780006.5222473</v>
      </c>
      <c r="CH107" s="238"/>
      <c r="CI107" s="238"/>
      <c r="CJ107" s="242">
        <v>500.326598384325</v>
      </c>
      <c r="CK107" s="243"/>
      <c r="CL107" s="238"/>
      <c r="CM107" s="238"/>
      <c r="CN107" s="238"/>
      <c r="CO107" s="238"/>
      <c r="CP107" s="238"/>
      <c r="CQ107" s="238"/>
      <c r="CR107" s="240">
        <v>7496</v>
      </c>
      <c r="CS107" s="240">
        <v>78311</v>
      </c>
      <c r="CT107" s="240">
        <v>17025</v>
      </c>
      <c r="CU107" s="240">
        <v>152222</v>
      </c>
      <c r="CV107" s="240">
        <v>5842</v>
      </c>
      <c r="CW107" s="240">
        <v>66112</v>
      </c>
      <c r="CX107" s="240">
        <v>4052</v>
      </c>
      <c r="CY107" s="240">
        <v>27042</v>
      </c>
      <c r="CZ107" s="240">
        <v>121344.0913</v>
      </c>
      <c r="DA107" s="240">
        <v>1147251.5190000001</v>
      </c>
      <c r="DB107" s="240">
        <v>65775.234100000001</v>
      </c>
      <c r="DC107" s="240">
        <v>776380.45600000001</v>
      </c>
      <c r="DD107" s="238">
        <v>1639469</v>
      </c>
      <c r="DE107" s="240">
        <v>310872</v>
      </c>
      <c r="DF107" s="240">
        <v>0.17</v>
      </c>
      <c r="DG107" s="240">
        <v>18.23</v>
      </c>
      <c r="DH107" s="240">
        <v>19.53</v>
      </c>
      <c r="DI107" s="238">
        <v>189012.223</v>
      </c>
      <c r="DJ107" s="238">
        <v>64311.885999999999</v>
      </c>
      <c r="DK107" s="238">
        <v>172448.31099999999</v>
      </c>
      <c r="DL107" s="238">
        <v>220857.95699999999</v>
      </c>
      <c r="DM107" s="238">
        <v>11571.965</v>
      </c>
      <c r="DN107" s="238">
        <v>18033.589</v>
      </c>
      <c r="DO107" s="238">
        <v>9.1379999999999999</v>
      </c>
      <c r="DP107" s="238">
        <v>438.36500000000001</v>
      </c>
      <c r="DQ107" s="238">
        <v>676765.67599999998</v>
      </c>
      <c r="DR107" s="239">
        <v>22113</v>
      </c>
      <c r="DS107" s="239">
        <v>4958</v>
      </c>
      <c r="DT107" s="239">
        <v>41833</v>
      </c>
      <c r="DU107" s="239">
        <v>59440</v>
      </c>
      <c r="DV107" s="239">
        <v>421</v>
      </c>
      <c r="DW107" s="239">
        <v>2956</v>
      </c>
      <c r="DX107" s="239">
        <v>33100</v>
      </c>
      <c r="DY107" s="238">
        <v>0</v>
      </c>
      <c r="DZ107" s="239">
        <v>164821</v>
      </c>
      <c r="EA107" s="239">
        <v>2250376</v>
      </c>
      <c r="EB107" s="238">
        <v>8600</v>
      </c>
      <c r="EC107" s="238">
        <v>10656</v>
      </c>
      <c r="ED107" s="238">
        <v>610</v>
      </c>
      <c r="EE107" s="238">
        <v>988</v>
      </c>
      <c r="EF107" s="238">
        <v>1060</v>
      </c>
      <c r="EG107" s="238">
        <v>2747</v>
      </c>
      <c r="EH107" s="238">
        <v>1550</v>
      </c>
      <c r="EI107" s="238">
        <v>65926</v>
      </c>
      <c r="EJ107" s="238"/>
      <c r="EK107" s="238"/>
      <c r="EL107" s="238"/>
      <c r="EM107" s="238"/>
      <c r="EN107" s="239">
        <v>191294</v>
      </c>
      <c r="EO107" s="239">
        <v>32416</v>
      </c>
      <c r="EP107" s="239">
        <v>11246</v>
      </c>
      <c r="EQ107" s="239">
        <v>4790</v>
      </c>
      <c r="ER107" s="239">
        <v>10062</v>
      </c>
      <c r="ES107" s="239">
        <v>4852</v>
      </c>
      <c r="ET107" s="239">
        <v>12530</v>
      </c>
      <c r="EU107" s="239">
        <v>39407</v>
      </c>
      <c r="EV107" s="239">
        <v>498355</v>
      </c>
      <c r="EW107" s="239">
        <v>71310</v>
      </c>
      <c r="EX107" s="239">
        <v>16723</v>
      </c>
      <c r="EY107" s="239">
        <v>18141</v>
      </c>
      <c r="EZ107" s="239">
        <v>34174</v>
      </c>
      <c r="FA107" s="239">
        <v>11104</v>
      </c>
      <c r="FB107" s="239">
        <v>37941</v>
      </c>
      <c r="FC107" s="239">
        <v>133732</v>
      </c>
      <c r="FD107" s="238"/>
      <c r="FE107" s="238">
        <v>2.2000000000000002</v>
      </c>
      <c r="FF107" s="238">
        <v>1.5</v>
      </c>
      <c r="FG107" s="238">
        <v>3.8</v>
      </c>
      <c r="FH107" s="238">
        <v>3.4</v>
      </c>
      <c r="FI107" s="238">
        <v>2.2999999999999998</v>
      </c>
      <c r="FJ107" s="238">
        <v>3</v>
      </c>
      <c r="FK107" s="238">
        <v>3.4</v>
      </c>
      <c r="FL107" s="238">
        <v>37.200000000000003</v>
      </c>
      <c r="FM107" s="238">
        <v>38.1</v>
      </c>
      <c r="FN107" s="238">
        <v>44.2</v>
      </c>
      <c r="FO107" s="238">
        <v>14.7</v>
      </c>
      <c r="FP107" s="238">
        <v>36.6</v>
      </c>
      <c r="FQ107" s="238">
        <v>40.200000000000003</v>
      </c>
      <c r="FR107" s="238">
        <v>43.2</v>
      </c>
      <c r="FS107" s="238">
        <v>37.200000000000003</v>
      </c>
      <c r="FT107" s="238"/>
      <c r="FU107" s="238"/>
      <c r="FV107" s="238"/>
      <c r="FW107" s="238"/>
      <c r="FX107" s="238"/>
      <c r="FY107" s="238"/>
      <c r="FZ107" s="238"/>
      <c r="GA107" s="238">
        <v>886394.83299999998</v>
      </c>
      <c r="GB107" s="244">
        <v>33230.775000000001</v>
      </c>
      <c r="GC107" s="242">
        <v>203.76960612524101</v>
      </c>
      <c r="GD107" s="245">
        <v>14075.032183842301</v>
      </c>
      <c r="GE107" s="239">
        <v>13732.4375294118</v>
      </c>
      <c r="GF107" s="239">
        <v>8666.64</v>
      </c>
      <c r="GG107" s="239">
        <v>57002.990524475499</v>
      </c>
      <c r="GH107" s="239" t="s">
        <v>473</v>
      </c>
      <c r="GI107" s="239">
        <v>16613.981354838699</v>
      </c>
      <c r="GJ107" s="239">
        <v>28408.895394235198</v>
      </c>
      <c r="GK107" s="239">
        <v>59095.840701754401</v>
      </c>
      <c r="GL107" s="239">
        <v>14398.8132468443</v>
      </c>
      <c r="GM107" s="239">
        <v>15754.7681362229</v>
      </c>
      <c r="GN107" s="239">
        <v>16015.3304188482</v>
      </c>
      <c r="GO107" s="239">
        <v>13769.5160028965</v>
      </c>
      <c r="GP107" s="239">
        <v>24470.651376564299</v>
      </c>
      <c r="GQ107" s="239">
        <v>26940.552710843302</v>
      </c>
      <c r="GR107" s="239">
        <v>34911.468524172997</v>
      </c>
      <c r="GS107" s="239">
        <v>41897.3666752844</v>
      </c>
      <c r="GT107" s="239">
        <v>22448.468460548898</v>
      </c>
      <c r="GU107" s="239">
        <v>27384.163693251601</v>
      </c>
      <c r="GV107" s="239">
        <v>19161.174434087901</v>
      </c>
      <c r="GW107" s="239">
        <v>17003.997847602099</v>
      </c>
      <c r="GX107" s="239">
        <v>21554.6229465246</v>
      </c>
      <c r="GY107" s="239">
        <v>23896.4651319648</v>
      </c>
      <c r="GZ107" s="239">
        <v>19638.985227414301</v>
      </c>
      <c r="HA107" s="239">
        <v>19307.812027971999</v>
      </c>
      <c r="HB107" s="239">
        <v>25404.926224489798</v>
      </c>
      <c r="HC107" s="239">
        <v>35901.546017133602</v>
      </c>
      <c r="HD107" s="239">
        <v>31158.6949864864</v>
      </c>
      <c r="HE107" s="239">
        <v>17688.922139065799</v>
      </c>
      <c r="HF107" s="239">
        <v>19078.1660992908</v>
      </c>
      <c r="HG107" s="239">
        <v>42439.478291286199</v>
      </c>
      <c r="HH107" s="239">
        <v>30329.299343257499</v>
      </c>
      <c r="HI107" s="239">
        <v>13936.619849492299</v>
      </c>
      <c r="HJ107" s="239">
        <v>21114.139053089999</v>
      </c>
      <c r="HK107" s="239">
        <v>19369.026629457701</v>
      </c>
      <c r="HL107" s="239">
        <v>16079.372899824</v>
      </c>
      <c r="HM107" s="239">
        <v>10108.12249263</v>
      </c>
      <c r="HN107" s="239">
        <v>24419.672984283301</v>
      </c>
      <c r="HO107" s="239" t="s">
        <v>473</v>
      </c>
      <c r="HP107" s="239">
        <v>55140.247753846197</v>
      </c>
      <c r="HQ107" s="239">
        <v>22602.943700802502</v>
      </c>
      <c r="HR107" s="239">
        <v>34280.6712200373</v>
      </c>
      <c r="HS107" s="239">
        <v>47474.253149863704</v>
      </c>
      <c r="HT107" s="239">
        <v>27205.953994732201</v>
      </c>
      <c r="HU107" s="239">
        <v>17512.400912698398</v>
      </c>
      <c r="HV107" s="239">
        <v>15549.318309583299</v>
      </c>
      <c r="HW107" s="239">
        <v>15108.635816091901</v>
      </c>
      <c r="HX107" s="239">
        <v>25743.596324786398</v>
      </c>
      <c r="HY107" s="239">
        <v>28971.002712766</v>
      </c>
      <c r="HZ107" s="239">
        <v>14604.0903278353</v>
      </c>
      <c r="IA107" s="239">
        <v>13759.775468603601</v>
      </c>
      <c r="IB107" s="239">
        <v>13376.6029361237</v>
      </c>
      <c r="IC107" s="239">
        <v>19789.614038047599</v>
      </c>
      <c r="ID107" s="239">
        <v>38792.876242897699</v>
      </c>
      <c r="IE107" s="239">
        <v>20848.481467765101</v>
      </c>
      <c r="IF107" s="239">
        <v>17747.7640082775</v>
      </c>
      <c r="IG107" s="239">
        <v>15588.1911532386</v>
      </c>
      <c r="IH107" s="238"/>
      <c r="II107" s="238"/>
      <c r="IJ107" s="238"/>
      <c r="IK107" s="238"/>
      <c r="IL107" s="238"/>
      <c r="IM107" s="238"/>
      <c r="IN107" s="238"/>
      <c r="IO107" s="238"/>
      <c r="IP107" s="219"/>
    </row>
    <row r="108" spans="1:250" ht="15.75" customHeight="1">
      <c r="A108" s="237">
        <v>42826</v>
      </c>
      <c r="B108" s="240">
        <v>2335</v>
      </c>
      <c r="C108" s="240">
        <v>2457</v>
      </c>
      <c r="D108" s="240">
        <v>1838</v>
      </c>
      <c r="E108" s="240">
        <v>3590</v>
      </c>
      <c r="F108" s="240">
        <v>11158</v>
      </c>
      <c r="G108" s="240">
        <v>4209</v>
      </c>
      <c r="H108" s="238">
        <v>191.52500000000001</v>
      </c>
      <c r="I108" s="238" t="s">
        <v>474</v>
      </c>
      <c r="J108" s="239">
        <v>45351</v>
      </c>
      <c r="K108" s="239">
        <v>16635</v>
      </c>
      <c r="L108" s="239">
        <v>9465</v>
      </c>
      <c r="M108" s="239">
        <v>242460</v>
      </c>
      <c r="N108" s="239">
        <v>38657</v>
      </c>
      <c r="O108" s="239">
        <v>22419</v>
      </c>
      <c r="P108" s="239">
        <v>178229</v>
      </c>
      <c r="Q108" s="239">
        <v>13530</v>
      </c>
      <c r="R108" s="239">
        <v>12814</v>
      </c>
      <c r="S108" s="239">
        <v>12235</v>
      </c>
      <c r="T108" s="240">
        <v>112608</v>
      </c>
      <c r="U108" s="240">
        <v>482111</v>
      </c>
      <c r="V108" s="238">
        <v>2998</v>
      </c>
      <c r="W108" s="238">
        <v>72784</v>
      </c>
      <c r="X108" s="238">
        <v>202</v>
      </c>
      <c r="Y108" s="238">
        <v>75984</v>
      </c>
      <c r="Z108" s="238">
        <v>473154</v>
      </c>
      <c r="AA108" s="238">
        <v>6574044</v>
      </c>
      <c r="AB108" s="238">
        <v>3762</v>
      </c>
      <c r="AC108" s="238">
        <v>7050960</v>
      </c>
      <c r="AD108" s="238"/>
      <c r="AE108" s="238"/>
      <c r="AF108" s="238"/>
      <c r="AG108" s="238"/>
      <c r="AH108" s="238"/>
      <c r="AI108" s="238"/>
      <c r="AJ108" s="238"/>
      <c r="AK108" s="238"/>
      <c r="AL108" s="238"/>
      <c r="AM108" s="238"/>
      <c r="AN108" s="238"/>
      <c r="AO108" s="238"/>
      <c r="AP108" s="238"/>
      <c r="AQ108" s="238"/>
      <c r="AR108" s="238">
        <v>5800134</v>
      </c>
      <c r="AS108" s="238">
        <v>1250826</v>
      </c>
      <c r="AT108" s="238">
        <v>7050960</v>
      </c>
      <c r="AU108" s="238">
        <v>9931</v>
      </c>
      <c r="AV108" s="238">
        <v>24476</v>
      </c>
      <c r="AW108" s="238">
        <v>5688.5</v>
      </c>
      <c r="AX108" s="238">
        <v>10208</v>
      </c>
      <c r="AY108" s="238">
        <v>27800</v>
      </c>
      <c r="AZ108" s="238">
        <v>945</v>
      </c>
      <c r="BA108" s="238">
        <v>79048.5</v>
      </c>
      <c r="BB108" s="238">
        <v>2774999</v>
      </c>
      <c r="BC108" s="238">
        <v>5367711</v>
      </c>
      <c r="BD108" s="238">
        <v>1368287</v>
      </c>
      <c r="BE108" s="238">
        <v>2133933</v>
      </c>
      <c r="BF108" s="238">
        <v>4938691</v>
      </c>
      <c r="BG108" s="238">
        <v>319685</v>
      </c>
      <c r="BH108" s="238">
        <v>16903306</v>
      </c>
      <c r="BI108" s="238"/>
      <c r="BJ108" s="238"/>
      <c r="BK108" s="238"/>
      <c r="BL108" s="238"/>
      <c r="BM108" s="238"/>
      <c r="BN108" s="238"/>
      <c r="BO108" s="238"/>
      <c r="BP108" s="238"/>
      <c r="BQ108" s="238"/>
      <c r="BR108" s="238"/>
      <c r="BS108" s="238"/>
      <c r="BT108" s="238"/>
      <c r="BU108" s="238"/>
      <c r="BV108" s="238"/>
      <c r="BW108" s="238">
        <v>15256180</v>
      </c>
      <c r="BX108" s="238">
        <v>1751370</v>
      </c>
      <c r="BY108" s="244">
        <v>17007550</v>
      </c>
      <c r="BZ108" s="238">
        <v>11735.514692451399</v>
      </c>
      <c r="CA108" s="243">
        <v>1003</v>
      </c>
      <c r="CB108" s="238">
        <v>479</v>
      </c>
      <c r="CC108" s="238">
        <v>233</v>
      </c>
      <c r="CD108" s="238">
        <v>89492</v>
      </c>
      <c r="CE108" s="238">
        <v>844324</v>
      </c>
      <c r="CF108" s="240">
        <v>2600007.12592</v>
      </c>
      <c r="CG108" s="240">
        <v>29134272.22061</v>
      </c>
      <c r="CH108" s="238"/>
      <c r="CI108" s="238"/>
      <c r="CJ108" s="242">
        <v>597.10207165672102</v>
      </c>
      <c r="CK108" s="243"/>
      <c r="CL108" s="238"/>
      <c r="CM108" s="238"/>
      <c r="CN108" s="238"/>
      <c r="CO108" s="238"/>
      <c r="CP108" s="238"/>
      <c r="CQ108" s="238"/>
      <c r="CR108" s="240">
        <v>6249</v>
      </c>
      <c r="CS108" s="240">
        <v>65083</v>
      </c>
      <c r="CT108" s="240">
        <v>13479</v>
      </c>
      <c r="CU108" s="240">
        <v>125075</v>
      </c>
      <c r="CV108" s="240">
        <v>4164</v>
      </c>
      <c r="CW108" s="240">
        <v>50114</v>
      </c>
      <c r="CX108" s="240">
        <v>2903</v>
      </c>
      <c r="CY108" s="240">
        <v>20388</v>
      </c>
      <c r="CZ108" s="240">
        <v>122337.9258</v>
      </c>
      <c r="DA108" s="240">
        <v>1060929.2794999999</v>
      </c>
      <c r="DB108" s="240">
        <v>60999.0435</v>
      </c>
      <c r="DC108" s="240">
        <v>723085.2047</v>
      </c>
      <c r="DD108" s="238">
        <v>1506983</v>
      </c>
      <c r="DE108" s="240">
        <v>480050</v>
      </c>
      <c r="DF108" s="240">
        <v>0.16</v>
      </c>
      <c r="DG108" s="240">
        <v>17.809999999999999</v>
      </c>
      <c r="DH108" s="240">
        <v>19.2</v>
      </c>
      <c r="DI108" s="238">
        <v>181203</v>
      </c>
      <c r="DJ108" s="238">
        <v>62445</v>
      </c>
      <c r="DK108" s="238">
        <v>148618</v>
      </c>
      <c r="DL108" s="238">
        <v>194736</v>
      </c>
      <c r="DM108" s="238">
        <v>11642</v>
      </c>
      <c r="DN108" s="238">
        <v>20062</v>
      </c>
      <c r="DO108" s="238">
        <v>54</v>
      </c>
      <c r="DP108" s="238">
        <v>187</v>
      </c>
      <c r="DQ108" s="238">
        <v>618951</v>
      </c>
      <c r="DR108" s="239">
        <v>32959</v>
      </c>
      <c r="DS108" s="239">
        <v>5922</v>
      </c>
      <c r="DT108" s="239">
        <v>41912</v>
      </c>
      <c r="DU108" s="239">
        <v>57385</v>
      </c>
      <c r="DV108" s="239">
        <v>597</v>
      </c>
      <c r="DW108" s="239">
        <v>5006</v>
      </c>
      <c r="DX108" s="239">
        <v>31514</v>
      </c>
      <c r="DY108" s="238">
        <v>0</v>
      </c>
      <c r="DZ108" s="239">
        <v>175295</v>
      </c>
      <c r="EA108" s="239">
        <v>2412645</v>
      </c>
      <c r="EB108" s="238">
        <v>8785</v>
      </c>
      <c r="EC108" s="238">
        <v>10593</v>
      </c>
      <c r="ED108" s="238">
        <v>562</v>
      </c>
      <c r="EE108" s="238">
        <v>1207</v>
      </c>
      <c r="EF108" s="238">
        <v>1020</v>
      </c>
      <c r="EG108" s="238">
        <v>2802</v>
      </c>
      <c r="EH108" s="238">
        <v>1463</v>
      </c>
      <c r="EI108" s="238">
        <v>53755</v>
      </c>
      <c r="EJ108" s="238"/>
      <c r="EK108" s="238"/>
      <c r="EL108" s="238"/>
      <c r="EM108" s="238"/>
      <c r="EN108" s="239">
        <v>160578</v>
      </c>
      <c r="EO108" s="239">
        <v>32661</v>
      </c>
      <c r="EP108" s="239">
        <v>9819</v>
      </c>
      <c r="EQ108" s="239">
        <v>6452</v>
      </c>
      <c r="ER108" s="239">
        <v>9649</v>
      </c>
      <c r="ES108" s="239">
        <v>3436</v>
      </c>
      <c r="ET108" s="239">
        <v>4042</v>
      </c>
      <c r="EU108" s="239">
        <v>25335</v>
      </c>
      <c r="EV108" s="239">
        <v>367450</v>
      </c>
      <c r="EW108" s="239">
        <v>69317</v>
      </c>
      <c r="EX108" s="239">
        <v>14629</v>
      </c>
      <c r="EY108" s="239">
        <v>19875</v>
      </c>
      <c r="EZ108" s="239">
        <v>25059</v>
      </c>
      <c r="FA108" s="239">
        <v>7529</v>
      </c>
      <c r="FB108" s="239">
        <v>11971</v>
      </c>
      <c r="FC108" s="239">
        <v>80045</v>
      </c>
      <c r="FD108" s="238"/>
      <c r="FE108" s="238">
        <v>2.1</v>
      </c>
      <c r="FF108" s="238">
        <v>1.5</v>
      </c>
      <c r="FG108" s="238">
        <v>3.1</v>
      </c>
      <c r="FH108" s="238">
        <v>2.6</v>
      </c>
      <c r="FI108" s="238">
        <v>2.2000000000000002</v>
      </c>
      <c r="FJ108" s="238">
        <v>3</v>
      </c>
      <c r="FK108" s="238">
        <v>3.2</v>
      </c>
      <c r="FL108" s="238">
        <v>30.7</v>
      </c>
      <c r="FM108" s="238">
        <v>38.1</v>
      </c>
      <c r="FN108" s="238">
        <v>41.8</v>
      </c>
      <c r="FO108" s="238">
        <v>17</v>
      </c>
      <c r="FP108" s="238">
        <v>28.6</v>
      </c>
      <c r="FQ108" s="238">
        <v>28.8</v>
      </c>
      <c r="FR108" s="238">
        <v>15.8</v>
      </c>
      <c r="FS108" s="238">
        <v>25.8</v>
      </c>
      <c r="FT108" s="238"/>
      <c r="FU108" s="238"/>
      <c r="FV108" s="238"/>
      <c r="FW108" s="238"/>
      <c r="FX108" s="238"/>
      <c r="FY108" s="238"/>
      <c r="FZ108" s="238"/>
      <c r="GA108" s="238">
        <v>993020.66399999999</v>
      </c>
      <c r="GB108" s="244">
        <v>37204.408000000003</v>
      </c>
      <c r="GC108" s="242">
        <v>208.31846059295199</v>
      </c>
      <c r="GD108" s="245">
        <v>14099.2670615361</v>
      </c>
      <c r="GE108" s="239">
        <v>16565.505000000001</v>
      </c>
      <c r="GF108" s="239">
        <v>8953.8624999999993</v>
      </c>
      <c r="GG108" s="239">
        <v>38679.189510489501</v>
      </c>
      <c r="GH108" s="239" t="s">
        <v>473</v>
      </c>
      <c r="GI108" s="239">
        <v>16205.0129097473</v>
      </c>
      <c r="GJ108" s="239">
        <v>29122.602847509701</v>
      </c>
      <c r="GK108" s="239">
        <v>50460.93</v>
      </c>
      <c r="GL108" s="239">
        <v>14947.04645</v>
      </c>
      <c r="GM108" s="239">
        <v>16866.212452830201</v>
      </c>
      <c r="GN108" s="239">
        <v>16152.7266567519</v>
      </c>
      <c r="GO108" s="239">
        <v>13523.561762563701</v>
      </c>
      <c r="GP108" s="239">
        <v>28804.732827346299</v>
      </c>
      <c r="GQ108" s="239">
        <v>22332.479152542401</v>
      </c>
      <c r="GR108" s="239">
        <v>32999.1907948718</v>
      </c>
      <c r="GS108" s="239">
        <v>40114.643871991597</v>
      </c>
      <c r="GT108" s="239">
        <v>22273.839032397402</v>
      </c>
      <c r="GU108" s="239">
        <v>22880.127416974101</v>
      </c>
      <c r="GV108" s="239">
        <v>18327.68340537</v>
      </c>
      <c r="GW108" s="239">
        <v>16448.470050677799</v>
      </c>
      <c r="GX108" s="239">
        <v>20894.3066247194</v>
      </c>
      <c r="GY108" s="239">
        <v>25313.321607669699</v>
      </c>
      <c r="GZ108" s="239">
        <v>18767.564585669799</v>
      </c>
      <c r="HA108" s="239">
        <v>18415.768873239402</v>
      </c>
      <c r="HB108" s="239">
        <v>25350.721323876998</v>
      </c>
      <c r="HC108" s="239">
        <v>37345.7638221253</v>
      </c>
      <c r="HD108" s="239">
        <v>30526.557507914898</v>
      </c>
      <c r="HE108" s="239">
        <v>17126.974295717799</v>
      </c>
      <c r="HF108" s="239">
        <v>20727.136296296299</v>
      </c>
      <c r="HG108" s="239">
        <v>43728.391167133501</v>
      </c>
      <c r="HH108" s="239">
        <v>36390.425923344999</v>
      </c>
      <c r="HI108" s="239">
        <v>14284.911231232099</v>
      </c>
      <c r="HJ108" s="239">
        <v>21348.951460300799</v>
      </c>
      <c r="HK108" s="239">
        <v>20051.276300699199</v>
      </c>
      <c r="HL108" s="239">
        <v>17534.3884847546</v>
      </c>
      <c r="HM108" s="239">
        <v>10454.57503518</v>
      </c>
      <c r="HN108" s="239">
        <v>24589.2174864685</v>
      </c>
      <c r="HO108" s="239" t="s">
        <v>473</v>
      </c>
      <c r="HP108" s="239">
        <v>57343.212261904802</v>
      </c>
      <c r="HQ108" s="239">
        <v>22802.714708894298</v>
      </c>
      <c r="HR108" s="239">
        <v>34366.7680077564</v>
      </c>
      <c r="HS108" s="239">
        <v>41025.016216067401</v>
      </c>
      <c r="HT108" s="239">
        <v>28972.033830265002</v>
      </c>
      <c r="HU108" s="239">
        <v>18559.023480825999</v>
      </c>
      <c r="HV108" s="239">
        <v>15964.2160486049</v>
      </c>
      <c r="HW108" s="239">
        <v>15639.608407494101</v>
      </c>
      <c r="HX108" s="239">
        <v>28308.460064462801</v>
      </c>
      <c r="HY108" s="239">
        <v>29203.945743073102</v>
      </c>
      <c r="HZ108" s="239">
        <v>15065.766288851601</v>
      </c>
      <c r="IA108" s="239">
        <v>13864.103853754999</v>
      </c>
      <c r="IB108" s="239">
        <v>17931.036578715099</v>
      </c>
      <c r="IC108" s="239">
        <v>20085.561166732099</v>
      </c>
      <c r="ID108" s="239">
        <v>42190.990911016997</v>
      </c>
      <c r="IE108" s="239">
        <v>21605.3218958748</v>
      </c>
      <c r="IF108" s="239">
        <v>18493.325364758701</v>
      </c>
      <c r="IG108" s="239">
        <v>16164.438932617901</v>
      </c>
      <c r="IH108" s="238"/>
      <c r="II108" s="238"/>
      <c r="IJ108" s="238"/>
      <c r="IK108" s="238"/>
      <c r="IL108" s="238"/>
      <c r="IM108" s="238"/>
      <c r="IN108" s="238"/>
      <c r="IO108" s="238"/>
      <c r="IP108" s="219"/>
    </row>
    <row r="109" spans="1:250" ht="15.75" customHeight="1">
      <c r="A109" s="237">
        <v>42856</v>
      </c>
      <c r="B109" s="240">
        <v>2378.5700000000002</v>
      </c>
      <c r="C109" s="240">
        <v>2569.0500000000002</v>
      </c>
      <c r="D109" s="240">
        <v>1820.59</v>
      </c>
      <c r="E109" s="240">
        <v>3806.67</v>
      </c>
      <c r="F109" s="240">
        <v>11516</v>
      </c>
      <c r="G109" s="240">
        <v>4650</v>
      </c>
      <c r="H109" s="238">
        <v>208.215</v>
      </c>
      <c r="I109" s="238" t="s">
        <v>474</v>
      </c>
      <c r="J109" s="239">
        <v>42738</v>
      </c>
      <c r="K109" s="239">
        <v>14903</v>
      </c>
      <c r="L109" s="239">
        <v>216</v>
      </c>
      <c r="M109" s="239">
        <v>232222</v>
      </c>
      <c r="N109" s="239">
        <v>34487</v>
      </c>
      <c r="O109" s="239">
        <v>483</v>
      </c>
      <c r="P109" s="239">
        <v>168451</v>
      </c>
      <c r="Q109" s="239">
        <v>12069</v>
      </c>
      <c r="R109" s="239">
        <v>266</v>
      </c>
      <c r="S109" s="239">
        <v>13564</v>
      </c>
      <c r="T109" s="240">
        <v>118870</v>
      </c>
      <c r="U109" s="240">
        <v>518465</v>
      </c>
      <c r="V109" s="238">
        <v>2892</v>
      </c>
      <c r="W109" s="238">
        <v>77004</v>
      </c>
      <c r="X109" s="238">
        <v>267</v>
      </c>
      <c r="Y109" s="238">
        <v>80163</v>
      </c>
      <c r="Z109" s="238">
        <v>467333</v>
      </c>
      <c r="AA109" s="238">
        <v>7032238</v>
      </c>
      <c r="AB109" s="238">
        <v>11580</v>
      </c>
      <c r="AC109" s="238">
        <v>7511151</v>
      </c>
      <c r="AD109" s="238"/>
      <c r="AE109" s="238"/>
      <c r="AF109" s="238"/>
      <c r="AG109" s="238"/>
      <c r="AH109" s="238"/>
      <c r="AI109" s="238"/>
      <c r="AJ109" s="238"/>
      <c r="AK109" s="238"/>
      <c r="AL109" s="238"/>
      <c r="AM109" s="238"/>
      <c r="AN109" s="238"/>
      <c r="AO109" s="238"/>
      <c r="AP109" s="238"/>
      <c r="AQ109" s="238"/>
      <c r="AR109" s="238">
        <v>6482027</v>
      </c>
      <c r="AS109" s="238">
        <v>1029253</v>
      </c>
      <c r="AT109" s="238">
        <v>7511280</v>
      </c>
      <c r="AU109" s="238">
        <v>10951</v>
      </c>
      <c r="AV109" s="238">
        <v>26437</v>
      </c>
      <c r="AW109" s="238">
        <v>7075</v>
      </c>
      <c r="AX109" s="238">
        <v>10059</v>
      </c>
      <c r="AY109" s="238">
        <v>31419</v>
      </c>
      <c r="AZ109" s="238">
        <v>1235</v>
      </c>
      <c r="BA109" s="238">
        <v>87176</v>
      </c>
      <c r="BB109" s="238">
        <v>3072503</v>
      </c>
      <c r="BC109" s="238">
        <v>5849498</v>
      </c>
      <c r="BD109" s="238">
        <v>1746573</v>
      </c>
      <c r="BE109" s="238">
        <v>2140694</v>
      </c>
      <c r="BF109" s="238">
        <v>5586754</v>
      </c>
      <c r="BG109" s="238">
        <v>432808</v>
      </c>
      <c r="BH109" s="238">
        <v>18828830</v>
      </c>
      <c r="BI109" s="238"/>
      <c r="BJ109" s="238"/>
      <c r="BK109" s="238"/>
      <c r="BL109" s="238"/>
      <c r="BM109" s="238"/>
      <c r="BN109" s="238"/>
      <c r="BO109" s="238"/>
      <c r="BP109" s="238"/>
      <c r="BQ109" s="238"/>
      <c r="BR109" s="238"/>
      <c r="BS109" s="238"/>
      <c r="BT109" s="238"/>
      <c r="BU109" s="238"/>
      <c r="BV109" s="238"/>
      <c r="BW109" s="238">
        <v>16546748</v>
      </c>
      <c r="BX109" s="238">
        <v>2282082</v>
      </c>
      <c r="BY109" s="244">
        <v>18828830</v>
      </c>
      <c r="BZ109" s="238">
        <v>11773.605331487501</v>
      </c>
      <c r="CA109" s="243">
        <v>845</v>
      </c>
      <c r="CB109" s="238">
        <v>368</v>
      </c>
      <c r="CC109" s="238">
        <v>159</v>
      </c>
      <c r="CD109" s="238">
        <v>108886</v>
      </c>
      <c r="CE109" s="238">
        <v>967718</v>
      </c>
      <c r="CF109" s="240">
        <v>2470347.67723</v>
      </c>
      <c r="CG109" s="240">
        <v>27969004.676939901</v>
      </c>
      <c r="CH109" s="238"/>
      <c r="CI109" s="238"/>
      <c r="CJ109" s="242">
        <v>574.24044079691998</v>
      </c>
      <c r="CK109" s="243"/>
      <c r="CL109" s="238"/>
      <c r="CM109" s="238"/>
      <c r="CN109" s="238"/>
      <c r="CO109" s="238"/>
      <c r="CP109" s="238"/>
      <c r="CQ109" s="238"/>
      <c r="CR109" s="240">
        <v>7641</v>
      </c>
      <c r="CS109" s="240">
        <v>77743</v>
      </c>
      <c r="CT109" s="240">
        <v>15970</v>
      </c>
      <c r="CU109" s="240">
        <v>143853</v>
      </c>
      <c r="CV109" s="240">
        <v>4506</v>
      </c>
      <c r="CW109" s="240">
        <v>53319</v>
      </c>
      <c r="CX109" s="240">
        <v>3028</v>
      </c>
      <c r="CY109" s="240">
        <v>21763</v>
      </c>
      <c r="CZ109" s="240">
        <v>132503.18700000001</v>
      </c>
      <c r="DA109" s="240">
        <v>1192156.5673</v>
      </c>
      <c r="DB109" s="240">
        <v>64494.5432</v>
      </c>
      <c r="DC109" s="240">
        <v>740257.2267</v>
      </c>
      <c r="DD109" s="238">
        <v>1450423</v>
      </c>
      <c r="DE109" s="240">
        <v>292926</v>
      </c>
      <c r="DF109" s="240">
        <v>0.2</v>
      </c>
      <c r="DG109" s="240">
        <v>18.149999999999999</v>
      </c>
      <c r="DH109" s="240">
        <v>19.600000000000001</v>
      </c>
      <c r="DI109" s="238">
        <v>160130.18100000001</v>
      </c>
      <c r="DJ109" s="238">
        <v>54199.396999999997</v>
      </c>
      <c r="DK109" s="238">
        <v>155854.11799999999</v>
      </c>
      <c r="DL109" s="238">
        <v>215093.93900000001</v>
      </c>
      <c r="DM109" s="238">
        <v>13012.477999999999</v>
      </c>
      <c r="DN109" s="238">
        <v>20328.305</v>
      </c>
      <c r="DO109" s="238">
        <v>53.677999999999997</v>
      </c>
      <c r="DP109" s="238">
        <v>407.66199999999998</v>
      </c>
      <c r="DQ109" s="238">
        <v>619079.75800000003</v>
      </c>
      <c r="DR109" s="239">
        <v>63493</v>
      </c>
      <c r="DS109" s="239">
        <v>8234</v>
      </c>
      <c r="DT109" s="239">
        <v>43786</v>
      </c>
      <c r="DU109" s="239">
        <v>60660</v>
      </c>
      <c r="DV109" s="239">
        <v>1017</v>
      </c>
      <c r="DW109" s="239">
        <v>8627</v>
      </c>
      <c r="DX109" s="239">
        <v>32508</v>
      </c>
      <c r="DY109" s="238">
        <v>0</v>
      </c>
      <c r="DZ109" s="239">
        <v>218325</v>
      </c>
      <c r="EA109" s="239">
        <v>2980195</v>
      </c>
      <c r="EB109" s="238">
        <v>7311</v>
      </c>
      <c r="EC109" s="238">
        <v>10994</v>
      </c>
      <c r="ED109" s="238">
        <v>675</v>
      </c>
      <c r="EE109" s="238">
        <v>281</v>
      </c>
      <c r="EF109" s="238">
        <v>1001</v>
      </c>
      <c r="EG109" s="238">
        <v>2715</v>
      </c>
      <c r="EH109" s="238">
        <v>1609</v>
      </c>
      <c r="EI109" s="238">
        <v>62178</v>
      </c>
      <c r="EJ109" s="238"/>
      <c r="EK109" s="238"/>
      <c r="EL109" s="238"/>
      <c r="EM109" s="238"/>
      <c r="EN109" s="239">
        <v>116937</v>
      </c>
      <c r="EO109" s="239">
        <v>32570</v>
      </c>
      <c r="EP109" s="239">
        <v>9116</v>
      </c>
      <c r="EQ109" s="239">
        <v>2727</v>
      </c>
      <c r="ER109" s="239">
        <v>4501</v>
      </c>
      <c r="ES109" s="239">
        <v>2186</v>
      </c>
      <c r="ET109" s="239">
        <v>3074</v>
      </c>
      <c r="EU109" s="239">
        <v>17083</v>
      </c>
      <c r="EV109" s="239">
        <v>248760</v>
      </c>
      <c r="EW109" s="239">
        <v>64210</v>
      </c>
      <c r="EX109" s="239">
        <v>13293</v>
      </c>
      <c r="EY109" s="239">
        <v>7666</v>
      </c>
      <c r="EZ109" s="239">
        <v>10068</v>
      </c>
      <c r="FA109" s="239">
        <v>4758</v>
      </c>
      <c r="FB109" s="239">
        <v>10370</v>
      </c>
      <c r="FC109" s="239">
        <v>53211</v>
      </c>
      <c r="FD109" s="238"/>
      <c r="FE109" s="238">
        <v>2</v>
      </c>
      <c r="FF109" s="238">
        <v>1.5</v>
      </c>
      <c r="FG109" s="238">
        <v>2.8</v>
      </c>
      <c r="FH109" s="238">
        <v>2.2000000000000002</v>
      </c>
      <c r="FI109" s="238">
        <v>2.2000000000000002</v>
      </c>
      <c r="FJ109" s="238">
        <v>3.4</v>
      </c>
      <c r="FK109" s="238">
        <v>3.1</v>
      </c>
      <c r="FL109" s="238">
        <v>23.9</v>
      </c>
      <c r="FM109" s="238">
        <v>35.700000000000003</v>
      </c>
      <c r="FN109" s="238">
        <v>36.4</v>
      </c>
      <c r="FO109" s="238">
        <v>8.4</v>
      </c>
      <c r="FP109" s="238">
        <v>13.5</v>
      </c>
      <c r="FQ109" s="238">
        <v>20.3</v>
      </c>
      <c r="FR109" s="238">
        <v>15.3</v>
      </c>
      <c r="FS109" s="238">
        <v>23.6</v>
      </c>
      <c r="FT109" s="238"/>
      <c r="FU109" s="238"/>
      <c r="FV109" s="238"/>
      <c r="FW109" s="238"/>
      <c r="FX109" s="238"/>
      <c r="FY109" s="238"/>
      <c r="FZ109" s="238"/>
      <c r="GA109" s="238">
        <v>1078364.7420000001</v>
      </c>
      <c r="GB109" s="244">
        <v>40384.928999999996</v>
      </c>
      <c r="GC109" s="242">
        <v>211.17921913577101</v>
      </c>
      <c r="GD109" s="245">
        <v>14386.909186475699</v>
      </c>
      <c r="GE109" s="239">
        <v>14291.272307692299</v>
      </c>
      <c r="GF109" s="239">
        <v>8736.18</v>
      </c>
      <c r="GG109" s="239">
        <v>42859.416035087699</v>
      </c>
      <c r="GH109" s="239" t="s">
        <v>473</v>
      </c>
      <c r="GI109" s="239">
        <v>19303.385322924099</v>
      </c>
      <c r="GJ109" s="239">
        <v>27315.547612858601</v>
      </c>
      <c r="GK109" s="239">
        <v>51693.139824561396</v>
      </c>
      <c r="GL109" s="239">
        <v>15637.2409506531</v>
      </c>
      <c r="GM109" s="239">
        <v>17543.562298335499</v>
      </c>
      <c r="GN109" s="239">
        <v>16795.9353703704</v>
      </c>
      <c r="GO109" s="239">
        <v>14586.982952029501</v>
      </c>
      <c r="GP109" s="239">
        <v>24788.048394202899</v>
      </c>
      <c r="GQ109" s="239">
        <v>23855.228717483398</v>
      </c>
      <c r="GR109" s="239">
        <v>36457.864710327398</v>
      </c>
      <c r="GS109" s="239">
        <v>40636.082654304701</v>
      </c>
      <c r="GT109" s="239">
        <v>23092.917286116499</v>
      </c>
      <c r="GU109" s="239">
        <v>24577.753273906001</v>
      </c>
      <c r="GV109" s="239">
        <v>20543.805729166601</v>
      </c>
      <c r="GW109" s="239">
        <v>17320.327087452399</v>
      </c>
      <c r="GX109" s="239">
        <v>21918.108494386401</v>
      </c>
      <c r="GY109" s="239">
        <v>25091.787647907699</v>
      </c>
      <c r="GZ109" s="239">
        <v>19923.133972772299</v>
      </c>
      <c r="HA109" s="239">
        <v>19064.594285714302</v>
      </c>
      <c r="HB109" s="239">
        <v>27663.960874704499</v>
      </c>
      <c r="HC109" s="239">
        <v>39545.792500876298</v>
      </c>
      <c r="HD109" s="239">
        <v>34346.018001804099</v>
      </c>
      <c r="HE109" s="239">
        <v>17895.202854838699</v>
      </c>
      <c r="HF109" s="239">
        <v>20324.3545801527</v>
      </c>
      <c r="HG109" s="239">
        <v>50703.602122582801</v>
      </c>
      <c r="HH109" s="239">
        <v>33438.372325174802</v>
      </c>
      <c r="HI109" s="239">
        <v>16476.331024333202</v>
      </c>
      <c r="HJ109" s="239">
        <v>21733.422099779</v>
      </c>
      <c r="HK109" s="239">
        <v>20470.533700153501</v>
      </c>
      <c r="HL109" s="239">
        <v>17348.477283248001</v>
      </c>
      <c r="HM109" s="239">
        <v>10662.923765461501</v>
      </c>
      <c r="HN109" s="239">
        <v>24504.736618813698</v>
      </c>
      <c r="HO109" s="239" t="s">
        <v>473</v>
      </c>
      <c r="HP109" s="239">
        <v>55133.788694362003</v>
      </c>
      <c r="HQ109" s="239">
        <v>23212.2414384351</v>
      </c>
      <c r="HR109" s="239">
        <v>32798.964679533397</v>
      </c>
      <c r="HS109" s="239">
        <v>42499.475772685597</v>
      </c>
      <c r="HT109" s="239">
        <v>28148.2969672857</v>
      </c>
      <c r="HU109" s="239">
        <v>18732.9374926829</v>
      </c>
      <c r="HV109" s="239">
        <v>16129.375953165099</v>
      </c>
      <c r="HW109" s="239">
        <v>15453.494138702499</v>
      </c>
      <c r="HX109" s="239">
        <v>27293.0239977071</v>
      </c>
      <c r="HY109" s="239">
        <v>28783.465338345901</v>
      </c>
      <c r="HZ109" s="239">
        <v>15786.516673870199</v>
      </c>
      <c r="IA109" s="239">
        <v>14768.7515143867</v>
      </c>
      <c r="IB109" s="239">
        <v>15596.8921080085</v>
      </c>
      <c r="IC109" s="239">
        <v>19899.4092508412</v>
      </c>
      <c r="ID109" s="239">
        <v>40724.417281073402</v>
      </c>
      <c r="IE109" s="239">
        <v>21323.087256606301</v>
      </c>
      <c r="IF109" s="239">
        <v>17280.300186194301</v>
      </c>
      <c r="IG109" s="239">
        <v>16270.470959856901</v>
      </c>
      <c r="IH109" s="238"/>
      <c r="II109" s="238"/>
      <c r="IJ109" s="238"/>
      <c r="IK109" s="238"/>
      <c r="IL109" s="238"/>
      <c r="IM109" s="238"/>
      <c r="IN109" s="238"/>
      <c r="IO109" s="238"/>
      <c r="IP109" s="219"/>
    </row>
    <row r="110" spans="1:250" ht="15.75" customHeight="1">
      <c r="A110" s="237">
        <v>42887</v>
      </c>
      <c r="B110" s="240">
        <v>2247.5</v>
      </c>
      <c r="C110" s="240">
        <v>2632.63</v>
      </c>
      <c r="D110" s="240">
        <v>1907.37</v>
      </c>
      <c r="E110" s="240">
        <v>3810</v>
      </c>
      <c r="F110" s="240">
        <v>11648</v>
      </c>
      <c r="G110" s="240">
        <v>4920</v>
      </c>
      <c r="H110" s="238">
        <v>215.34399999999999</v>
      </c>
      <c r="I110" s="238" t="s">
        <v>474</v>
      </c>
      <c r="J110" s="239">
        <v>44724</v>
      </c>
      <c r="K110" s="239">
        <v>19151</v>
      </c>
      <c r="L110" s="239">
        <v>7483</v>
      </c>
      <c r="M110" s="239">
        <v>240324</v>
      </c>
      <c r="N110" s="239">
        <v>44006</v>
      </c>
      <c r="O110" s="239">
        <v>18324</v>
      </c>
      <c r="P110" s="239">
        <v>175310</v>
      </c>
      <c r="Q110" s="239">
        <v>15366</v>
      </c>
      <c r="R110" s="239">
        <v>9055</v>
      </c>
      <c r="S110" s="239">
        <v>13539</v>
      </c>
      <c r="T110" s="240">
        <v>115467</v>
      </c>
      <c r="U110" s="240">
        <v>493663</v>
      </c>
      <c r="V110" s="238">
        <v>3427</v>
      </c>
      <c r="W110" s="238">
        <v>77080</v>
      </c>
      <c r="X110" s="238">
        <v>332</v>
      </c>
      <c r="Y110" s="238">
        <v>80839</v>
      </c>
      <c r="Z110" s="238">
        <v>532744</v>
      </c>
      <c r="AA110" s="238">
        <v>7041010</v>
      </c>
      <c r="AB110" s="238">
        <v>11133</v>
      </c>
      <c r="AC110" s="238">
        <v>7584887</v>
      </c>
      <c r="AD110" s="238"/>
      <c r="AE110" s="238"/>
      <c r="AF110" s="238"/>
      <c r="AG110" s="238"/>
      <c r="AH110" s="238"/>
      <c r="AI110" s="238"/>
      <c r="AJ110" s="238"/>
      <c r="AK110" s="238"/>
      <c r="AL110" s="238"/>
      <c r="AM110" s="238"/>
      <c r="AN110" s="238"/>
      <c r="AO110" s="238"/>
      <c r="AP110" s="238"/>
      <c r="AQ110" s="238"/>
      <c r="AR110" s="238">
        <v>6715415</v>
      </c>
      <c r="AS110" s="238">
        <v>869472</v>
      </c>
      <c r="AT110" s="238">
        <v>7584887</v>
      </c>
      <c r="AU110" s="238">
        <v>11389</v>
      </c>
      <c r="AV110" s="238">
        <v>26769</v>
      </c>
      <c r="AW110" s="238">
        <v>6959.5</v>
      </c>
      <c r="AX110" s="238">
        <v>9911</v>
      </c>
      <c r="AY110" s="238">
        <v>28428</v>
      </c>
      <c r="AZ110" s="238">
        <v>1178</v>
      </c>
      <c r="BA110" s="238">
        <v>84634.5</v>
      </c>
      <c r="BB110" s="238">
        <v>3220262</v>
      </c>
      <c r="BC110" s="238">
        <v>5827950</v>
      </c>
      <c r="BD110" s="238">
        <v>1741302</v>
      </c>
      <c r="BE110" s="238">
        <v>2136216</v>
      </c>
      <c r="BF110" s="238">
        <v>5093270</v>
      </c>
      <c r="BG110" s="238">
        <v>420659</v>
      </c>
      <c r="BH110" s="238">
        <v>18439659</v>
      </c>
      <c r="BI110" s="238"/>
      <c r="BJ110" s="238"/>
      <c r="BK110" s="238"/>
      <c r="BL110" s="238"/>
      <c r="BM110" s="238"/>
      <c r="BN110" s="238"/>
      <c r="BO110" s="238"/>
      <c r="BP110" s="238"/>
      <c r="BQ110" s="238"/>
      <c r="BR110" s="238"/>
      <c r="BS110" s="238"/>
      <c r="BT110" s="238"/>
      <c r="BU110" s="238"/>
      <c r="BV110" s="238"/>
      <c r="BW110" s="238">
        <v>15939487</v>
      </c>
      <c r="BX110" s="238">
        <v>2500172</v>
      </c>
      <c r="BY110" s="244">
        <v>18439659</v>
      </c>
      <c r="BZ110" s="238">
        <v>11833.635241444599</v>
      </c>
      <c r="CA110" s="243">
        <v>876</v>
      </c>
      <c r="CB110" s="238">
        <v>395</v>
      </c>
      <c r="CC110" s="238">
        <v>174</v>
      </c>
      <c r="CD110" s="238">
        <v>110952</v>
      </c>
      <c r="CE110" s="238">
        <v>1006666</v>
      </c>
      <c r="CF110" s="240">
        <v>2540082.9961700002</v>
      </c>
      <c r="CG110" s="240">
        <v>29132712.745602001</v>
      </c>
      <c r="CH110" s="238"/>
      <c r="CI110" s="238"/>
      <c r="CJ110" s="242">
        <v>627.54581971952098</v>
      </c>
      <c r="CK110" s="243"/>
      <c r="CL110" s="238"/>
      <c r="CM110" s="238"/>
      <c r="CN110" s="238"/>
      <c r="CO110" s="238"/>
      <c r="CP110" s="238"/>
      <c r="CQ110" s="238"/>
      <c r="CR110" s="240">
        <v>7813</v>
      </c>
      <c r="CS110" s="240">
        <v>78498</v>
      </c>
      <c r="CT110" s="240">
        <v>15131</v>
      </c>
      <c r="CU110" s="240">
        <v>137306</v>
      </c>
      <c r="CV110" s="240">
        <v>3671</v>
      </c>
      <c r="CW110" s="240">
        <v>45671</v>
      </c>
      <c r="CX110" s="240">
        <v>2715</v>
      </c>
      <c r="CY110" s="240">
        <v>18789</v>
      </c>
      <c r="CZ110" s="240">
        <v>107194.00199999999</v>
      </c>
      <c r="DA110" s="240">
        <v>1172544.4598999999</v>
      </c>
      <c r="DB110" s="240">
        <v>53020.533799999997</v>
      </c>
      <c r="DC110" s="240">
        <v>728605.91810000001</v>
      </c>
      <c r="DD110" s="238">
        <v>1426865</v>
      </c>
      <c r="DE110" s="240">
        <v>260454</v>
      </c>
      <c r="DF110" s="240">
        <v>0.31</v>
      </c>
      <c r="DG110" s="240">
        <v>18.25</v>
      </c>
      <c r="DH110" s="240">
        <v>19.77</v>
      </c>
      <c r="DI110" s="238">
        <v>87407.395000000004</v>
      </c>
      <c r="DJ110" s="238">
        <v>33970.167000000001</v>
      </c>
      <c r="DK110" s="238">
        <v>155909.69200000001</v>
      </c>
      <c r="DL110" s="238">
        <v>223560.77299999999</v>
      </c>
      <c r="DM110" s="238">
        <v>12824.63</v>
      </c>
      <c r="DN110" s="238">
        <v>22309.518</v>
      </c>
      <c r="DO110" s="238">
        <v>63.283000000000001</v>
      </c>
      <c r="DP110" s="238">
        <v>113.458</v>
      </c>
      <c r="DQ110" s="238">
        <v>536158.91599999997</v>
      </c>
      <c r="DR110" s="239">
        <v>95292</v>
      </c>
      <c r="DS110" s="239">
        <v>10259</v>
      </c>
      <c r="DT110" s="239">
        <v>46245</v>
      </c>
      <c r="DU110" s="239">
        <v>40040</v>
      </c>
      <c r="DV110" s="239">
        <v>1782</v>
      </c>
      <c r="DW110" s="239">
        <v>11870</v>
      </c>
      <c r="DX110" s="239">
        <v>31990</v>
      </c>
      <c r="DY110" s="238">
        <v>0</v>
      </c>
      <c r="DZ110" s="239">
        <v>237478</v>
      </c>
      <c r="EA110" s="239">
        <v>3190365</v>
      </c>
      <c r="EB110" s="238">
        <v>6663</v>
      </c>
      <c r="EC110" s="238">
        <v>11405</v>
      </c>
      <c r="ED110" s="238">
        <v>727</v>
      </c>
      <c r="EE110" s="238">
        <v>223</v>
      </c>
      <c r="EF110" s="238">
        <v>1135</v>
      </c>
      <c r="EG110" s="238">
        <v>2705</v>
      </c>
      <c r="EH110" s="238">
        <v>1766</v>
      </c>
      <c r="EI110" s="238">
        <v>60000</v>
      </c>
      <c r="EJ110" s="238"/>
      <c r="EK110" s="238"/>
      <c r="EL110" s="238"/>
      <c r="EM110" s="238"/>
      <c r="EN110" s="239">
        <v>122852</v>
      </c>
      <c r="EO110" s="239">
        <v>34167</v>
      </c>
      <c r="EP110" s="239">
        <v>9034</v>
      </c>
      <c r="EQ110" s="239">
        <v>2921</v>
      </c>
      <c r="ER110" s="239">
        <v>5061</v>
      </c>
      <c r="ES110" s="239">
        <v>1617</v>
      </c>
      <c r="ET110" s="239">
        <v>1464</v>
      </c>
      <c r="EU110" s="239">
        <v>16446</v>
      </c>
      <c r="EV110" s="239">
        <v>232685</v>
      </c>
      <c r="EW110" s="239">
        <v>64452</v>
      </c>
      <c r="EX110" s="239">
        <v>13852</v>
      </c>
      <c r="EY110" s="239">
        <v>9859</v>
      </c>
      <c r="EZ110" s="239">
        <v>9713</v>
      </c>
      <c r="FA110" s="239">
        <v>2956</v>
      </c>
      <c r="FB110" s="239">
        <v>3328</v>
      </c>
      <c r="FC110" s="239">
        <v>42553</v>
      </c>
      <c r="FD110" s="238"/>
      <c r="FE110" s="238">
        <v>1.9</v>
      </c>
      <c r="FF110" s="238">
        <v>1.5</v>
      </c>
      <c r="FG110" s="238">
        <v>3.4</v>
      </c>
      <c r="FH110" s="238">
        <v>1.9</v>
      </c>
      <c r="FI110" s="238">
        <v>1.8</v>
      </c>
      <c r="FJ110" s="238">
        <v>2.2999999999999998</v>
      </c>
      <c r="FK110" s="238">
        <v>2.6</v>
      </c>
      <c r="FL110" s="238">
        <v>23.9</v>
      </c>
      <c r="FM110" s="238">
        <v>37</v>
      </c>
      <c r="FN110" s="238">
        <v>38.1</v>
      </c>
      <c r="FO110" s="238">
        <v>11.7</v>
      </c>
      <c r="FP110" s="238">
        <v>14</v>
      </c>
      <c r="FQ110" s="238">
        <v>13.3</v>
      </c>
      <c r="FR110" s="238">
        <v>7</v>
      </c>
      <c r="FS110" s="238">
        <v>20.3</v>
      </c>
      <c r="FT110" s="238"/>
      <c r="FU110" s="238"/>
      <c r="FV110" s="238"/>
      <c r="FW110" s="238"/>
      <c r="FX110" s="238"/>
      <c r="FY110" s="238"/>
      <c r="FZ110" s="238"/>
      <c r="GA110" s="238">
        <v>1151770.922</v>
      </c>
      <c r="GB110" s="244">
        <v>43120.563000000002</v>
      </c>
      <c r="GC110" s="242">
        <v>213.04530606166901</v>
      </c>
      <c r="GD110" s="245">
        <v>20751.9672976685</v>
      </c>
      <c r="GE110" s="239">
        <v>21112.275280898899</v>
      </c>
      <c r="GF110" s="239">
        <v>13727.254999999999</v>
      </c>
      <c r="GG110" s="239">
        <v>63273.9161754386</v>
      </c>
      <c r="GH110" s="239" t="s">
        <v>473</v>
      </c>
      <c r="GI110" s="239">
        <v>27220.388454481301</v>
      </c>
      <c r="GJ110" s="239">
        <v>43621.404594033003</v>
      </c>
      <c r="GK110" s="239">
        <v>71734.207454545496</v>
      </c>
      <c r="GL110" s="239">
        <v>23445.805639367802</v>
      </c>
      <c r="GM110" s="239">
        <v>24775.9771915167</v>
      </c>
      <c r="GN110" s="239">
        <v>23517.787670901402</v>
      </c>
      <c r="GO110" s="239">
        <v>22124.610156716401</v>
      </c>
      <c r="GP110" s="239">
        <v>39095.8503468208</v>
      </c>
      <c r="GQ110" s="239">
        <v>35462.625058533602</v>
      </c>
      <c r="GR110" s="239">
        <v>53759.3489526185</v>
      </c>
      <c r="GS110" s="239">
        <v>63394.569625305397</v>
      </c>
      <c r="GT110" s="239">
        <v>33520.271413419803</v>
      </c>
      <c r="GU110" s="239">
        <v>34678.956838564904</v>
      </c>
      <c r="GV110" s="239">
        <v>32590.561937172799</v>
      </c>
      <c r="GW110" s="239">
        <v>27586.5173083259</v>
      </c>
      <c r="GX110" s="239">
        <v>36027.912762441301</v>
      </c>
      <c r="GY110" s="239">
        <v>37435.379018492204</v>
      </c>
      <c r="GZ110" s="239">
        <v>34053.655955610302</v>
      </c>
      <c r="HA110" s="239">
        <v>28334.289858156</v>
      </c>
      <c r="HB110" s="239">
        <v>40330.393254902003</v>
      </c>
      <c r="HC110" s="239">
        <v>58188.594510064097</v>
      </c>
      <c r="HD110" s="239">
        <v>49339.097785843798</v>
      </c>
      <c r="HE110" s="239">
        <v>27423.050565683599</v>
      </c>
      <c r="HF110" s="239">
        <v>29861.1962878788</v>
      </c>
      <c r="HG110" s="239">
        <v>70591.254563288298</v>
      </c>
      <c r="HH110" s="239">
        <v>49112.432499999901</v>
      </c>
      <c r="HI110" s="239">
        <v>22093.697630517599</v>
      </c>
      <c r="HJ110" s="239">
        <v>33049.746811365301</v>
      </c>
      <c r="HK110" s="239">
        <v>29889.3256755576</v>
      </c>
      <c r="HL110" s="239">
        <v>25727.581555044399</v>
      </c>
      <c r="HM110" s="239">
        <v>15600.078119658099</v>
      </c>
      <c r="HN110" s="239">
        <v>32982.892894518503</v>
      </c>
      <c r="HO110" s="239" t="s">
        <v>473</v>
      </c>
      <c r="HP110" s="239">
        <v>77049.715102639195</v>
      </c>
      <c r="HQ110" s="239">
        <v>32611.700544724699</v>
      </c>
      <c r="HR110" s="239">
        <v>47195.813991633098</v>
      </c>
      <c r="HS110" s="239">
        <v>65500.592683951203</v>
      </c>
      <c r="HT110" s="239">
        <v>41831.776529899798</v>
      </c>
      <c r="HU110" s="239">
        <v>27321.757957198399</v>
      </c>
      <c r="HV110" s="239">
        <v>24235.559353353001</v>
      </c>
      <c r="HW110" s="239">
        <v>21791.8614908257</v>
      </c>
      <c r="HX110" s="239">
        <v>39676.6501053998</v>
      </c>
      <c r="HY110" s="239">
        <v>42355.481813725499</v>
      </c>
      <c r="HZ110" s="239">
        <v>21984.5702259953</v>
      </c>
      <c r="IA110" s="239">
        <v>19803.589195751101</v>
      </c>
      <c r="IB110" s="239">
        <v>21849.2859701952</v>
      </c>
      <c r="IC110" s="239">
        <v>29706.302958024698</v>
      </c>
      <c r="ID110" s="239">
        <v>53435.120962491303</v>
      </c>
      <c r="IE110" s="239">
        <v>31705.1232422949</v>
      </c>
      <c r="IF110" s="239">
        <v>26971.065488130698</v>
      </c>
      <c r="IG110" s="239">
        <v>23966.938264315399</v>
      </c>
      <c r="IH110" s="238"/>
      <c r="II110" s="238"/>
      <c r="IJ110" s="238"/>
      <c r="IK110" s="238"/>
      <c r="IL110" s="238"/>
      <c r="IM110" s="238"/>
      <c r="IN110" s="238"/>
      <c r="IO110" s="238"/>
      <c r="IP110" s="219"/>
    </row>
    <row r="111" spans="1:250" ht="15.75" customHeight="1">
      <c r="A111" s="237">
        <v>42917</v>
      </c>
      <c r="B111" s="240">
        <v>2396.84</v>
      </c>
      <c r="C111" s="240">
        <v>2789.52</v>
      </c>
      <c r="D111" s="240">
        <v>2011.54</v>
      </c>
      <c r="E111" s="240">
        <v>4189</v>
      </c>
      <c r="F111" s="240">
        <v>12311</v>
      </c>
      <c r="G111" s="240">
        <v>5200</v>
      </c>
      <c r="H111" s="238">
        <v>240.178</v>
      </c>
      <c r="I111" s="238" t="s">
        <v>474</v>
      </c>
      <c r="J111" s="239">
        <v>49032</v>
      </c>
      <c r="K111" s="239">
        <v>19120</v>
      </c>
      <c r="L111" s="239">
        <v>8580</v>
      </c>
      <c r="M111" s="239">
        <v>260201</v>
      </c>
      <c r="N111" s="239">
        <v>44073</v>
      </c>
      <c r="O111" s="239">
        <v>21543</v>
      </c>
      <c r="P111" s="239">
        <v>190615</v>
      </c>
      <c r="Q111" s="239">
        <v>15426</v>
      </c>
      <c r="R111" s="239">
        <v>12105</v>
      </c>
      <c r="S111" s="239">
        <v>14096</v>
      </c>
      <c r="T111" s="240">
        <v>110273</v>
      </c>
      <c r="U111" s="240">
        <v>485542</v>
      </c>
      <c r="V111" s="238">
        <v>2575</v>
      </c>
      <c r="W111" s="238">
        <v>76376</v>
      </c>
      <c r="X111" s="238">
        <v>434</v>
      </c>
      <c r="Y111" s="238">
        <v>79385</v>
      </c>
      <c r="Z111" s="238">
        <v>420893</v>
      </c>
      <c r="AA111" s="238">
        <v>6943537</v>
      </c>
      <c r="AB111" s="238">
        <v>12044</v>
      </c>
      <c r="AC111" s="238">
        <v>7376474</v>
      </c>
      <c r="AD111" s="238"/>
      <c r="AE111" s="238"/>
      <c r="AF111" s="238"/>
      <c r="AG111" s="238"/>
      <c r="AH111" s="238"/>
      <c r="AI111" s="238"/>
      <c r="AJ111" s="238"/>
      <c r="AK111" s="238"/>
      <c r="AL111" s="238"/>
      <c r="AM111" s="238"/>
      <c r="AN111" s="238"/>
      <c r="AO111" s="238"/>
      <c r="AP111" s="238"/>
      <c r="AQ111" s="238"/>
      <c r="AR111" s="238">
        <v>6650743</v>
      </c>
      <c r="AS111" s="238">
        <v>725731</v>
      </c>
      <c r="AT111" s="238">
        <v>7376474</v>
      </c>
      <c r="AU111" s="238">
        <v>9573</v>
      </c>
      <c r="AV111" s="238">
        <v>24632</v>
      </c>
      <c r="AW111" s="238">
        <v>6826.75</v>
      </c>
      <c r="AX111" s="238">
        <v>10551</v>
      </c>
      <c r="AY111" s="238">
        <v>31161</v>
      </c>
      <c r="AZ111" s="238">
        <v>1166</v>
      </c>
      <c r="BA111" s="238">
        <v>83909.75</v>
      </c>
      <c r="BB111" s="238">
        <v>2684945</v>
      </c>
      <c r="BC111" s="238">
        <v>5351614</v>
      </c>
      <c r="BD111" s="238">
        <v>1727219</v>
      </c>
      <c r="BE111" s="238">
        <v>2269302</v>
      </c>
      <c r="BF111" s="238">
        <v>5564463</v>
      </c>
      <c r="BG111" s="238">
        <v>416110</v>
      </c>
      <c r="BH111" s="238">
        <v>18013653</v>
      </c>
      <c r="BI111" s="238"/>
      <c r="BJ111" s="238"/>
      <c r="BK111" s="238"/>
      <c r="BL111" s="238"/>
      <c r="BM111" s="238"/>
      <c r="BN111" s="238"/>
      <c r="BO111" s="238"/>
      <c r="BP111" s="238"/>
      <c r="BQ111" s="238"/>
      <c r="BR111" s="238"/>
      <c r="BS111" s="238"/>
      <c r="BT111" s="238"/>
      <c r="BU111" s="238"/>
      <c r="BV111" s="238"/>
      <c r="BW111" s="238">
        <v>15704757</v>
      </c>
      <c r="BX111" s="238">
        <v>2308896</v>
      </c>
      <c r="BY111" s="244">
        <v>18013653</v>
      </c>
      <c r="BZ111" s="238">
        <v>12468.237771059399</v>
      </c>
      <c r="CA111" s="243">
        <v>911</v>
      </c>
      <c r="CB111" s="238">
        <v>416</v>
      </c>
      <c r="CC111" s="238">
        <v>188</v>
      </c>
      <c r="CD111" s="238">
        <v>117537</v>
      </c>
      <c r="CE111" s="238">
        <v>1016589</v>
      </c>
      <c r="CF111" s="240">
        <v>2716749.0535499998</v>
      </c>
      <c r="CG111" s="240">
        <v>31182302.455592699</v>
      </c>
      <c r="CH111" s="238"/>
      <c r="CI111" s="238"/>
      <c r="CJ111" s="242">
        <v>719.12926441176603</v>
      </c>
      <c r="CK111" s="243"/>
      <c r="CL111" s="238"/>
      <c r="CM111" s="238"/>
      <c r="CN111" s="238"/>
      <c r="CO111" s="238"/>
      <c r="CP111" s="238"/>
      <c r="CQ111" s="238"/>
      <c r="CR111" s="240">
        <v>8228</v>
      </c>
      <c r="CS111" s="240">
        <v>80877</v>
      </c>
      <c r="CT111" s="240">
        <v>17390</v>
      </c>
      <c r="CU111" s="240">
        <v>157755</v>
      </c>
      <c r="CV111" s="240">
        <v>4356</v>
      </c>
      <c r="CW111" s="240">
        <v>51604</v>
      </c>
      <c r="CX111" s="240">
        <v>3168</v>
      </c>
      <c r="CY111" s="240">
        <v>21839</v>
      </c>
      <c r="CZ111" s="240">
        <v>120928.77959999999</v>
      </c>
      <c r="DA111" s="240">
        <v>1153593.5685000001</v>
      </c>
      <c r="DB111" s="240">
        <v>69461.294699999999</v>
      </c>
      <c r="DC111" s="240">
        <v>773894.12930000003</v>
      </c>
      <c r="DD111" s="238">
        <v>1491917</v>
      </c>
      <c r="DE111" s="240">
        <v>786382</v>
      </c>
      <c r="DF111" s="240">
        <v>0.34</v>
      </c>
      <c r="DG111" s="240">
        <v>18.45</v>
      </c>
      <c r="DH111" s="240">
        <v>20.12</v>
      </c>
      <c r="DI111" s="238">
        <v>179924.084</v>
      </c>
      <c r="DJ111" s="238">
        <v>55101.016000000003</v>
      </c>
      <c r="DK111" s="238">
        <v>158979.59400000001</v>
      </c>
      <c r="DL111" s="238">
        <v>233081.78700000001</v>
      </c>
      <c r="DM111" s="238">
        <v>13836.335999999999</v>
      </c>
      <c r="DN111" s="238">
        <v>20781.508000000002</v>
      </c>
      <c r="DO111" s="238">
        <v>53.716999999999999</v>
      </c>
      <c r="DP111" s="238">
        <v>326.22199999999998</v>
      </c>
      <c r="DQ111" s="238">
        <v>662084.26399999997</v>
      </c>
      <c r="DR111" s="239">
        <v>106729</v>
      </c>
      <c r="DS111" s="239">
        <v>10929</v>
      </c>
      <c r="DT111" s="239">
        <v>47765</v>
      </c>
      <c r="DU111" s="239">
        <v>31632</v>
      </c>
      <c r="DV111" s="239">
        <v>2489</v>
      </c>
      <c r="DW111" s="239">
        <v>13144</v>
      </c>
      <c r="DX111" s="239">
        <v>32606</v>
      </c>
      <c r="DY111" s="238">
        <v>0</v>
      </c>
      <c r="DZ111" s="239">
        <v>245294</v>
      </c>
      <c r="EA111" s="239">
        <v>3379580</v>
      </c>
      <c r="EB111" s="238">
        <v>7701</v>
      </c>
      <c r="EC111" s="238">
        <v>12599</v>
      </c>
      <c r="ED111" s="238">
        <v>749</v>
      </c>
      <c r="EE111" s="238">
        <v>244</v>
      </c>
      <c r="EF111" s="238">
        <v>390</v>
      </c>
      <c r="EG111" s="238">
        <v>3152</v>
      </c>
      <c r="EH111" s="238">
        <v>1381</v>
      </c>
      <c r="EI111" s="238">
        <v>62000</v>
      </c>
      <c r="EJ111" s="238"/>
      <c r="EK111" s="238"/>
      <c r="EL111" s="238"/>
      <c r="EM111" s="238"/>
      <c r="EN111" s="239">
        <v>212914</v>
      </c>
      <c r="EO111" s="239">
        <v>40693</v>
      </c>
      <c r="EP111" s="239">
        <v>11987</v>
      </c>
      <c r="EQ111" s="239">
        <v>7634</v>
      </c>
      <c r="ER111" s="239">
        <v>13033</v>
      </c>
      <c r="ES111" s="239">
        <v>4515</v>
      </c>
      <c r="ET111" s="239">
        <v>4938</v>
      </c>
      <c r="EU111" s="239">
        <v>44192</v>
      </c>
      <c r="EV111" s="239">
        <v>545444</v>
      </c>
      <c r="EW111" s="239">
        <v>77864</v>
      </c>
      <c r="EX111" s="239">
        <v>17652</v>
      </c>
      <c r="EY111" s="239">
        <v>27167</v>
      </c>
      <c r="EZ111" s="239">
        <v>42261</v>
      </c>
      <c r="FA111" s="239">
        <v>10690</v>
      </c>
      <c r="FB111" s="239">
        <v>14316</v>
      </c>
      <c r="FC111" s="239">
        <v>144269</v>
      </c>
      <c r="FD111" s="238"/>
      <c r="FE111" s="238">
        <v>2.2000000000000002</v>
      </c>
      <c r="FF111" s="238">
        <v>1.5</v>
      </c>
      <c r="FG111" s="238">
        <v>3.6</v>
      </c>
      <c r="FH111" s="238">
        <v>3.4</v>
      </c>
      <c r="FI111" s="238">
        <v>2.4</v>
      </c>
      <c r="FJ111" s="238">
        <v>2.9</v>
      </c>
      <c r="FK111" s="238">
        <v>3.3</v>
      </c>
      <c r="FL111" s="238">
        <v>42.2</v>
      </c>
      <c r="FM111" s="238">
        <v>49.2</v>
      </c>
      <c r="FN111" s="238">
        <v>45.8</v>
      </c>
      <c r="FO111" s="238">
        <v>22.4</v>
      </c>
      <c r="FP111" s="238">
        <v>49.3</v>
      </c>
      <c r="FQ111" s="238">
        <v>41.5</v>
      </c>
      <c r="FR111" s="238">
        <v>24.5</v>
      </c>
      <c r="FS111" s="238">
        <v>40.5</v>
      </c>
      <c r="FT111" s="238"/>
      <c r="FU111" s="238"/>
      <c r="FV111" s="238"/>
      <c r="FW111" s="238"/>
      <c r="FX111" s="238"/>
      <c r="FY111" s="238"/>
      <c r="FZ111" s="238"/>
      <c r="GA111" s="238">
        <v>1205891.68</v>
      </c>
      <c r="GB111" s="244">
        <v>45137.485999999997</v>
      </c>
      <c r="GC111" s="242">
        <v>217.62773159341401</v>
      </c>
      <c r="GD111" s="245">
        <v>14494.3726443061</v>
      </c>
      <c r="GE111" s="239">
        <v>14297.8271910112</v>
      </c>
      <c r="GF111" s="239">
        <v>8680.0450000000001</v>
      </c>
      <c r="GG111" s="239">
        <v>45325.493087719296</v>
      </c>
      <c r="GH111" s="239" t="s">
        <v>473</v>
      </c>
      <c r="GI111" s="239">
        <v>18792.8931378091</v>
      </c>
      <c r="GJ111" s="239">
        <v>29047.629705167401</v>
      </c>
      <c r="GK111" s="239">
        <v>48080.230862069002</v>
      </c>
      <c r="GL111" s="239">
        <v>17331.247436823101</v>
      </c>
      <c r="GM111" s="239">
        <v>17961.5263618926</v>
      </c>
      <c r="GN111" s="239">
        <v>17657.469365884601</v>
      </c>
      <c r="GO111" s="239">
        <v>15515.4398405468</v>
      </c>
      <c r="GP111" s="239">
        <v>26732.642349884602</v>
      </c>
      <c r="GQ111" s="239">
        <v>24505.755012422302</v>
      </c>
      <c r="GR111" s="239">
        <v>42506.023762626297</v>
      </c>
      <c r="GS111" s="239">
        <v>44516.859221524101</v>
      </c>
      <c r="GT111" s="239">
        <v>24449.876573954301</v>
      </c>
      <c r="GU111" s="239">
        <v>24625.450955763099</v>
      </c>
      <c r="GV111" s="239">
        <v>22304.927841352401</v>
      </c>
      <c r="GW111" s="239">
        <v>19728.497743486001</v>
      </c>
      <c r="GX111" s="239">
        <v>24978.774572136401</v>
      </c>
      <c r="GY111" s="239">
        <v>26241.5598717949</v>
      </c>
      <c r="GZ111" s="239">
        <v>22255.481643920601</v>
      </c>
      <c r="HA111" s="239">
        <v>21591.103906249999</v>
      </c>
      <c r="HB111" s="239">
        <v>29080.622656250001</v>
      </c>
      <c r="HC111" s="239">
        <v>38346.053570779201</v>
      </c>
      <c r="HD111" s="239">
        <v>35906.433648341699</v>
      </c>
      <c r="HE111" s="239">
        <v>18930.058239078098</v>
      </c>
      <c r="HF111" s="239">
        <v>20627.373984375001</v>
      </c>
      <c r="HG111" s="239">
        <v>47917.944428660499</v>
      </c>
      <c r="HH111" s="239">
        <v>35166.840112359503</v>
      </c>
      <c r="HI111" s="239">
        <v>18386.917761072302</v>
      </c>
      <c r="HJ111" s="239">
        <v>24100.812723080999</v>
      </c>
      <c r="HK111" s="239">
        <v>21997.5655194053</v>
      </c>
      <c r="HL111" s="239">
        <v>18786.3173551826</v>
      </c>
      <c r="HM111" s="239">
        <v>11444.7921839021</v>
      </c>
      <c r="HN111" s="239">
        <v>26297.874816371299</v>
      </c>
      <c r="HO111" s="239" t="s">
        <v>473</v>
      </c>
      <c r="HP111" s="239">
        <v>51406.076713881099</v>
      </c>
      <c r="HQ111" s="239">
        <v>24440.633533589302</v>
      </c>
      <c r="HR111" s="239">
        <v>36662.749626046803</v>
      </c>
      <c r="HS111" s="239">
        <v>41426.362331673197</v>
      </c>
      <c r="HT111" s="239">
        <v>31018.049316770099</v>
      </c>
      <c r="HU111" s="239">
        <v>19854.051855072499</v>
      </c>
      <c r="HV111" s="239">
        <v>17656.143489439801</v>
      </c>
      <c r="HW111" s="239">
        <v>16936.184846335698</v>
      </c>
      <c r="HX111" s="239">
        <v>29056.022622950899</v>
      </c>
      <c r="HY111" s="239">
        <v>29572.118132678101</v>
      </c>
      <c r="HZ111" s="239">
        <v>16557.905189201701</v>
      </c>
      <c r="IA111" s="239">
        <v>16672.3464648033</v>
      </c>
      <c r="IB111" s="239">
        <v>16083.607652898199</v>
      </c>
      <c r="IC111" s="239">
        <v>22448.271430904599</v>
      </c>
      <c r="ID111" s="239">
        <v>39757.9578429986</v>
      </c>
      <c r="IE111" s="239">
        <v>22486.826051714401</v>
      </c>
      <c r="IF111" s="239">
        <v>19404.765339409201</v>
      </c>
      <c r="IG111" s="239">
        <v>17830.355610957798</v>
      </c>
      <c r="IH111" s="238"/>
      <c r="II111" s="238"/>
      <c r="IJ111" s="238"/>
      <c r="IK111" s="238"/>
      <c r="IL111" s="238"/>
      <c r="IM111" s="238"/>
      <c r="IN111" s="238"/>
      <c r="IO111" s="238"/>
      <c r="IP111" s="219"/>
    </row>
    <row r="112" spans="1:250" ht="15.75" customHeight="1">
      <c r="A112" s="237">
        <v>42948</v>
      </c>
      <c r="B112" s="240">
        <v>2314.3200000000002</v>
      </c>
      <c r="C112" s="240">
        <v>2764.55</v>
      </c>
      <c r="D112" s="240">
        <v>2000</v>
      </c>
      <c r="E112" s="240">
        <v>4280.25</v>
      </c>
      <c r="F112" s="240">
        <v>12412</v>
      </c>
      <c r="G112" s="240">
        <v>5360</v>
      </c>
      <c r="H112" s="238">
        <v>257.77199999999999</v>
      </c>
      <c r="I112" s="238" t="s">
        <v>474</v>
      </c>
      <c r="J112" s="239">
        <v>45836</v>
      </c>
      <c r="K112" s="239">
        <v>17797</v>
      </c>
      <c r="L112" s="239">
        <v>9070</v>
      </c>
      <c r="M112" s="239">
        <v>245063</v>
      </c>
      <c r="N112" s="239">
        <v>39897</v>
      </c>
      <c r="O112" s="239">
        <v>21806</v>
      </c>
      <c r="P112" s="239">
        <v>177971</v>
      </c>
      <c r="Q112" s="239">
        <v>13965</v>
      </c>
      <c r="R112" s="239">
        <v>12072</v>
      </c>
      <c r="S112" s="239">
        <v>14725</v>
      </c>
      <c r="T112" s="240">
        <v>111404</v>
      </c>
      <c r="U112" s="240">
        <v>490567</v>
      </c>
      <c r="V112" s="238">
        <v>2697</v>
      </c>
      <c r="W112" s="238">
        <v>83730</v>
      </c>
      <c r="X112" s="238">
        <v>339</v>
      </c>
      <c r="Y112" s="238">
        <v>86766</v>
      </c>
      <c r="Z112" s="238">
        <v>445333</v>
      </c>
      <c r="AA112" s="238">
        <v>7517719</v>
      </c>
      <c r="AB112" s="238">
        <v>11799</v>
      </c>
      <c r="AC112" s="238">
        <v>7974851</v>
      </c>
      <c r="AD112" s="238"/>
      <c r="AE112" s="238"/>
      <c r="AF112" s="238"/>
      <c r="AG112" s="238"/>
      <c r="AH112" s="238"/>
      <c r="AI112" s="238"/>
      <c r="AJ112" s="238"/>
      <c r="AK112" s="238"/>
      <c r="AL112" s="238"/>
      <c r="AM112" s="238"/>
      <c r="AN112" s="238"/>
      <c r="AO112" s="238"/>
      <c r="AP112" s="238"/>
      <c r="AQ112" s="238"/>
      <c r="AR112" s="238">
        <v>6762243</v>
      </c>
      <c r="AS112" s="238">
        <v>1212608</v>
      </c>
      <c r="AT112" s="238">
        <v>7974851</v>
      </c>
      <c r="AU112" s="238">
        <v>10643</v>
      </c>
      <c r="AV112" s="238">
        <v>27968</v>
      </c>
      <c r="AW112" s="238">
        <v>6912.75</v>
      </c>
      <c r="AX112" s="238">
        <v>10803</v>
      </c>
      <c r="AY112" s="238">
        <v>33937</v>
      </c>
      <c r="AZ112" s="238">
        <v>1175</v>
      </c>
      <c r="BA112" s="238">
        <v>91438.75</v>
      </c>
      <c r="BB112" s="238">
        <v>3011323</v>
      </c>
      <c r="BC112" s="238">
        <v>6069293</v>
      </c>
      <c r="BD112" s="238">
        <v>1739070</v>
      </c>
      <c r="BE112" s="238">
        <v>2298653</v>
      </c>
      <c r="BF112" s="238">
        <v>6064892</v>
      </c>
      <c r="BG112" s="238">
        <v>426936</v>
      </c>
      <c r="BH112" s="238">
        <v>19610167</v>
      </c>
      <c r="BI112" s="238"/>
      <c r="BJ112" s="238"/>
      <c r="BK112" s="238"/>
      <c r="BL112" s="238"/>
      <c r="BM112" s="238"/>
      <c r="BN112" s="238"/>
      <c r="BO112" s="238"/>
      <c r="BP112" s="238"/>
      <c r="BQ112" s="238"/>
      <c r="BR112" s="238"/>
      <c r="BS112" s="238"/>
      <c r="BT112" s="238"/>
      <c r="BU112" s="238"/>
      <c r="BV112" s="238"/>
      <c r="BW112" s="238">
        <v>17396321</v>
      </c>
      <c r="BX112" s="238">
        <v>2213846</v>
      </c>
      <c r="BY112" s="244">
        <v>19610167</v>
      </c>
      <c r="BZ112" s="238">
        <v>12648.0722235583</v>
      </c>
      <c r="CA112" s="243">
        <v>941</v>
      </c>
      <c r="CB112" s="238">
        <v>433</v>
      </c>
      <c r="CC112" s="238">
        <v>193</v>
      </c>
      <c r="CD112" s="238">
        <v>131066</v>
      </c>
      <c r="CE112" s="238">
        <v>1122059</v>
      </c>
      <c r="CF112" s="240">
        <v>2664193.5583899999</v>
      </c>
      <c r="CG112" s="240">
        <v>31154880.941736899</v>
      </c>
      <c r="CH112" s="238"/>
      <c r="CI112" s="238"/>
      <c r="CJ112" s="242">
        <v>577.72028486764304</v>
      </c>
      <c r="CK112" s="243"/>
      <c r="CL112" s="238"/>
      <c r="CM112" s="238"/>
      <c r="CN112" s="238"/>
      <c r="CO112" s="238"/>
      <c r="CP112" s="238"/>
      <c r="CQ112" s="238"/>
      <c r="CR112" s="240">
        <v>8652</v>
      </c>
      <c r="CS112" s="240">
        <v>87362</v>
      </c>
      <c r="CT112" s="240">
        <v>18651</v>
      </c>
      <c r="CU112" s="240">
        <v>164997</v>
      </c>
      <c r="CV112" s="240">
        <v>4845</v>
      </c>
      <c r="CW112" s="240">
        <v>58944</v>
      </c>
      <c r="CX112" s="240">
        <v>3603</v>
      </c>
      <c r="CY112" s="240">
        <v>23426</v>
      </c>
      <c r="CZ112" s="240">
        <v>128114.4617</v>
      </c>
      <c r="DA112" s="240">
        <v>1188842.6003</v>
      </c>
      <c r="DB112" s="240">
        <v>68386.7212</v>
      </c>
      <c r="DC112" s="240">
        <v>785844.8149</v>
      </c>
      <c r="DD112" s="238">
        <v>1435361</v>
      </c>
      <c r="DE112" s="240">
        <v>316723</v>
      </c>
      <c r="DF112" s="240">
        <v>0.54</v>
      </c>
      <c r="DG112" s="240">
        <v>18.850000000000001</v>
      </c>
      <c r="DH112" s="240">
        <v>20.75</v>
      </c>
      <c r="DI112" s="238">
        <v>176779.88500000001</v>
      </c>
      <c r="DJ112" s="238">
        <v>53285.487000000001</v>
      </c>
      <c r="DK112" s="238">
        <v>161723.60800000001</v>
      </c>
      <c r="DL112" s="238">
        <v>223075.82800000001</v>
      </c>
      <c r="DM112" s="238">
        <v>13536.507</v>
      </c>
      <c r="DN112" s="238">
        <v>21625.116000000002</v>
      </c>
      <c r="DO112" s="238">
        <v>77.388000000000005</v>
      </c>
      <c r="DP112" s="238">
        <v>31.309000000000001</v>
      </c>
      <c r="DQ112" s="238">
        <v>650416.90899999999</v>
      </c>
      <c r="DR112" s="239">
        <v>81454</v>
      </c>
      <c r="DS112" s="239">
        <v>8923</v>
      </c>
      <c r="DT112" s="239">
        <v>46845</v>
      </c>
      <c r="DU112" s="239">
        <v>59235</v>
      </c>
      <c r="DV112" s="239">
        <v>2461</v>
      </c>
      <c r="DW112" s="239">
        <v>10493</v>
      </c>
      <c r="DX112" s="239">
        <v>33008</v>
      </c>
      <c r="DY112" s="238">
        <v>0</v>
      </c>
      <c r="DZ112" s="239">
        <v>242419</v>
      </c>
      <c r="EA112" s="239">
        <v>3252344</v>
      </c>
      <c r="EB112" s="238">
        <v>8731</v>
      </c>
      <c r="EC112" s="238">
        <v>12469</v>
      </c>
      <c r="ED112" s="238">
        <v>727</v>
      </c>
      <c r="EE112" s="238">
        <v>236</v>
      </c>
      <c r="EF112" s="238">
        <v>1244</v>
      </c>
      <c r="EG112" s="238">
        <v>2847</v>
      </c>
      <c r="EH112" s="238">
        <v>1649</v>
      </c>
      <c r="EI112" s="238">
        <v>62000</v>
      </c>
      <c r="EJ112" s="238"/>
      <c r="EK112" s="238"/>
      <c r="EL112" s="238"/>
      <c r="EM112" s="238"/>
      <c r="EN112" s="239">
        <v>156521</v>
      </c>
      <c r="EO112" s="239">
        <v>36929</v>
      </c>
      <c r="EP112" s="239">
        <v>10172</v>
      </c>
      <c r="EQ112" s="239">
        <v>5027</v>
      </c>
      <c r="ER112" s="239">
        <v>8827</v>
      </c>
      <c r="ES112" s="239">
        <v>3604</v>
      </c>
      <c r="ET112" s="239">
        <v>3473</v>
      </c>
      <c r="EU112" s="239">
        <v>23609</v>
      </c>
      <c r="EV112" s="239">
        <v>336954</v>
      </c>
      <c r="EW112" s="239">
        <v>75735</v>
      </c>
      <c r="EX112" s="239">
        <v>15491</v>
      </c>
      <c r="EY112" s="239">
        <v>11980</v>
      </c>
      <c r="EZ112" s="239">
        <v>21498</v>
      </c>
      <c r="FA112" s="239">
        <v>7715</v>
      </c>
      <c r="FB112" s="239">
        <v>8733</v>
      </c>
      <c r="FC112" s="239">
        <v>73030</v>
      </c>
      <c r="FD112" s="238"/>
      <c r="FE112" s="238">
        <v>2.1</v>
      </c>
      <c r="FF112" s="238">
        <v>1.5</v>
      </c>
      <c r="FG112" s="238">
        <v>2.4</v>
      </c>
      <c r="FH112" s="238">
        <v>2.4</v>
      </c>
      <c r="FI112" s="238">
        <v>2.1</v>
      </c>
      <c r="FJ112" s="238">
        <v>2.5</v>
      </c>
      <c r="FK112" s="238">
        <v>3.1</v>
      </c>
      <c r="FL112" s="238">
        <v>28.9</v>
      </c>
      <c r="FM112" s="238">
        <v>41.5</v>
      </c>
      <c r="FN112" s="238">
        <v>41.1</v>
      </c>
      <c r="FO112" s="238">
        <v>10.6</v>
      </c>
      <c r="FP112" s="238">
        <v>25.1</v>
      </c>
      <c r="FQ112" s="238">
        <v>27.1</v>
      </c>
      <c r="FR112" s="238">
        <v>15.1</v>
      </c>
      <c r="FS112" s="238">
        <v>26.3</v>
      </c>
      <c r="FT112" s="238"/>
      <c r="FU112" s="238"/>
      <c r="FV112" s="238"/>
      <c r="FW112" s="238"/>
      <c r="FX112" s="238"/>
      <c r="FY112" s="238"/>
      <c r="FZ112" s="238"/>
      <c r="GA112" s="238">
        <v>1201291.0209999999</v>
      </c>
      <c r="GB112" s="244">
        <v>44966.033000000003</v>
      </c>
      <c r="GC112" s="242">
        <v>220.845615324699</v>
      </c>
      <c r="GD112" s="245">
        <v>14645.818768700899</v>
      </c>
      <c r="GE112" s="239">
        <v>14457.828478260901</v>
      </c>
      <c r="GF112" s="239">
        <v>8680.0450000000001</v>
      </c>
      <c r="GG112" s="239">
        <v>43983.060143884897</v>
      </c>
      <c r="GH112" s="239" t="s">
        <v>473</v>
      </c>
      <c r="GI112" s="239">
        <v>19862.8643893929</v>
      </c>
      <c r="GJ112" s="239">
        <v>28943.281536038601</v>
      </c>
      <c r="GK112" s="239">
        <v>43962.400461538498</v>
      </c>
      <c r="GL112" s="239">
        <v>16483.505965417899</v>
      </c>
      <c r="GM112" s="239">
        <v>18037.918663594501</v>
      </c>
      <c r="GN112" s="239">
        <v>17733.013669609099</v>
      </c>
      <c r="GO112" s="239">
        <v>16074.870326251899</v>
      </c>
      <c r="GP112" s="239">
        <v>26092.345663206499</v>
      </c>
      <c r="GQ112" s="239">
        <v>23936.059001848502</v>
      </c>
      <c r="GR112" s="239">
        <v>40908.291489898998</v>
      </c>
      <c r="GS112" s="239">
        <v>42525.755183374102</v>
      </c>
      <c r="GT112" s="239">
        <v>31981.3220757575</v>
      </c>
      <c r="GU112" s="239">
        <v>25615.968133198799</v>
      </c>
      <c r="GV112" s="239">
        <v>23732.423561290299</v>
      </c>
      <c r="GW112" s="239">
        <v>20198.9583450793</v>
      </c>
      <c r="GX112" s="239">
        <v>25399.234110342099</v>
      </c>
      <c r="GY112" s="239">
        <v>26096.834263456101</v>
      </c>
      <c r="GZ112" s="239">
        <v>23094.192055900599</v>
      </c>
      <c r="HA112" s="239">
        <v>20777.567421874999</v>
      </c>
      <c r="HB112" s="239">
        <v>28942.566374903199</v>
      </c>
      <c r="HC112" s="239">
        <v>39334.097863861003</v>
      </c>
      <c r="HD112" s="239">
        <v>35645.950100273498</v>
      </c>
      <c r="HE112" s="239">
        <v>19797.4775661235</v>
      </c>
      <c r="HF112" s="239">
        <v>22414.222481203</v>
      </c>
      <c r="HG112" s="239">
        <v>47631.367106859499</v>
      </c>
      <c r="HH112" s="239">
        <v>34471.297321739097</v>
      </c>
      <c r="HI112" s="239">
        <v>17095.0675838387</v>
      </c>
      <c r="HJ112" s="239">
        <v>24364.432252620602</v>
      </c>
      <c r="HK112" s="239">
        <v>22008.749793901599</v>
      </c>
      <c r="HL112" s="239">
        <v>18747.643384098599</v>
      </c>
      <c r="HM112" s="239">
        <v>11487.8014398742</v>
      </c>
      <c r="HN112" s="239">
        <v>26521.6879509151</v>
      </c>
      <c r="HO112" s="239" t="s">
        <v>473</v>
      </c>
      <c r="HP112" s="239">
        <v>51411.498146067403</v>
      </c>
      <c r="HQ112" s="239">
        <v>24640.568035714299</v>
      </c>
      <c r="HR112" s="239">
        <v>36176.950929826999</v>
      </c>
      <c r="HS112" s="239">
        <v>43223.516833826798</v>
      </c>
      <c r="HT112" s="239">
        <v>32917.759673433196</v>
      </c>
      <c r="HU112" s="239">
        <v>20134.254683301398</v>
      </c>
      <c r="HV112" s="239">
        <v>18215.420719543501</v>
      </c>
      <c r="HW112" s="239">
        <v>16075.8840860215</v>
      </c>
      <c r="HX112" s="239">
        <v>29847.383639883999</v>
      </c>
      <c r="HY112" s="239">
        <v>30050.012623762399</v>
      </c>
      <c r="HZ112" s="239">
        <v>16848.948177814498</v>
      </c>
      <c r="IA112" s="239">
        <v>16840.950883468799</v>
      </c>
      <c r="IB112" s="239">
        <v>15973.520909090599</v>
      </c>
      <c r="IC112" s="239">
        <v>22119.281039888501</v>
      </c>
      <c r="ID112" s="239">
        <v>43489.234151472599</v>
      </c>
      <c r="IE112" s="239">
        <v>22852.993173606599</v>
      </c>
      <c r="IF112" s="239">
        <v>19620.1735216983</v>
      </c>
      <c r="IG112" s="239">
        <v>18052.849958791299</v>
      </c>
      <c r="IH112" s="238"/>
      <c r="II112" s="238"/>
      <c r="IJ112" s="238"/>
      <c r="IK112" s="238"/>
      <c r="IL112" s="238"/>
      <c r="IM112" s="238"/>
      <c r="IN112" s="238"/>
      <c r="IO112" s="238"/>
      <c r="IP112" s="219"/>
    </row>
    <row r="113" spans="1:250" ht="15.75" customHeight="1">
      <c r="A113" s="237">
        <v>42979</v>
      </c>
      <c r="B113" s="240">
        <v>2325.9499999999998</v>
      </c>
      <c r="C113" s="240">
        <v>2716.9</v>
      </c>
      <c r="D113" s="240">
        <v>2015</v>
      </c>
      <c r="E113" s="240">
        <v>4332.5</v>
      </c>
      <c r="F113" s="240">
        <v>12149</v>
      </c>
      <c r="G113" s="240">
        <v>5540</v>
      </c>
      <c r="H113" s="238">
        <v>265.18</v>
      </c>
      <c r="I113" s="238" t="s">
        <v>474</v>
      </c>
      <c r="J113" s="239">
        <v>7363</v>
      </c>
      <c r="K113" s="239">
        <v>17077</v>
      </c>
      <c r="L113" s="239">
        <v>8186</v>
      </c>
      <c r="M113" s="239">
        <v>41927</v>
      </c>
      <c r="N113" s="239">
        <v>39187</v>
      </c>
      <c r="O113" s="239">
        <v>20095</v>
      </c>
      <c r="P113" s="239">
        <v>20731</v>
      </c>
      <c r="Q113" s="239">
        <v>13715</v>
      </c>
      <c r="R113" s="239">
        <v>11179</v>
      </c>
      <c r="S113" s="239">
        <v>13566</v>
      </c>
      <c r="T113" s="240">
        <v>107729</v>
      </c>
      <c r="U113" s="240">
        <v>480704</v>
      </c>
      <c r="V113" s="238">
        <v>2299</v>
      </c>
      <c r="W113" s="238">
        <v>77896</v>
      </c>
      <c r="X113" s="238">
        <v>492</v>
      </c>
      <c r="Y113" s="238">
        <v>80687</v>
      </c>
      <c r="Z113" s="238">
        <v>390038</v>
      </c>
      <c r="AA113" s="238">
        <v>6996537</v>
      </c>
      <c r="AB113" s="238">
        <v>12237</v>
      </c>
      <c r="AC113" s="238">
        <v>7398812</v>
      </c>
      <c r="AD113" s="238"/>
      <c r="AE113" s="238"/>
      <c r="AF113" s="238"/>
      <c r="AG113" s="238"/>
      <c r="AH113" s="238"/>
      <c r="AI113" s="238"/>
      <c r="AJ113" s="238"/>
      <c r="AK113" s="238"/>
      <c r="AL113" s="238"/>
      <c r="AM113" s="238"/>
      <c r="AN113" s="238"/>
      <c r="AO113" s="238"/>
      <c r="AP113" s="238"/>
      <c r="AQ113" s="238"/>
      <c r="AR113" s="238">
        <v>6285831</v>
      </c>
      <c r="AS113" s="238">
        <v>1112981</v>
      </c>
      <c r="AT113" s="238">
        <v>7398812</v>
      </c>
      <c r="AU113" s="238">
        <v>9313</v>
      </c>
      <c r="AV113" s="238">
        <v>25597</v>
      </c>
      <c r="AW113" s="238">
        <v>6050</v>
      </c>
      <c r="AX113" s="238">
        <v>10760</v>
      </c>
      <c r="AY113" s="238">
        <v>30415</v>
      </c>
      <c r="AZ113" s="238">
        <v>1300</v>
      </c>
      <c r="BA113" s="238">
        <v>83435</v>
      </c>
      <c r="BB113" s="238">
        <v>2631269</v>
      </c>
      <c r="BC113" s="238">
        <v>5563796</v>
      </c>
      <c r="BD113" s="238">
        <v>1503926</v>
      </c>
      <c r="BE113" s="238">
        <v>2290643</v>
      </c>
      <c r="BF113" s="238">
        <v>5425912</v>
      </c>
      <c r="BG113" s="238">
        <v>472354</v>
      </c>
      <c r="BH113" s="238">
        <v>17887900</v>
      </c>
      <c r="BI113" s="238"/>
      <c r="BJ113" s="238"/>
      <c r="BK113" s="238"/>
      <c r="BL113" s="238"/>
      <c r="BM113" s="238"/>
      <c r="BN113" s="238"/>
      <c r="BO113" s="238"/>
      <c r="BP113" s="238"/>
      <c r="BQ113" s="238"/>
      <c r="BR113" s="238"/>
      <c r="BS113" s="238"/>
      <c r="BT113" s="238"/>
      <c r="BU113" s="238"/>
      <c r="BV113" s="238"/>
      <c r="BW113" s="238">
        <v>15595413</v>
      </c>
      <c r="BX113" s="238">
        <v>2292487</v>
      </c>
      <c r="BY113" s="244">
        <v>17887900</v>
      </c>
      <c r="BZ113" s="238">
        <v>12719.7130581405</v>
      </c>
      <c r="CA113" s="243">
        <v>985</v>
      </c>
      <c r="CB113" s="238">
        <v>440</v>
      </c>
      <c r="CC113" s="238">
        <v>197</v>
      </c>
      <c r="CD113" s="238">
        <v>124329</v>
      </c>
      <c r="CE113" s="238">
        <v>1131545</v>
      </c>
      <c r="CF113" s="240">
        <v>2637692.0398900001</v>
      </c>
      <c r="CG113" s="240">
        <v>30521506.196270201</v>
      </c>
      <c r="CH113" s="238"/>
      <c r="CI113" s="238"/>
      <c r="CJ113" s="242">
        <v>579.54734918659199</v>
      </c>
      <c r="CK113" s="243"/>
      <c r="CL113" s="238"/>
      <c r="CM113" s="238"/>
      <c r="CN113" s="238"/>
      <c r="CO113" s="238"/>
      <c r="CP113" s="238"/>
      <c r="CQ113" s="238"/>
      <c r="CR113" s="240">
        <v>7914</v>
      </c>
      <c r="CS113" s="240">
        <v>80395</v>
      </c>
      <c r="CT113" s="240">
        <v>18148</v>
      </c>
      <c r="CU113" s="240">
        <v>161110</v>
      </c>
      <c r="CV113" s="240">
        <v>5034</v>
      </c>
      <c r="CW113" s="240">
        <v>61729</v>
      </c>
      <c r="CX113" s="240">
        <v>3593</v>
      </c>
      <c r="CY113" s="240">
        <v>24654</v>
      </c>
      <c r="CZ113" s="240">
        <v>119440.12880000001</v>
      </c>
      <c r="DA113" s="240">
        <v>1166418.6102</v>
      </c>
      <c r="DB113" s="240">
        <v>66560.0671</v>
      </c>
      <c r="DC113" s="240">
        <v>770461.74679999996</v>
      </c>
      <c r="DD113" s="238">
        <v>1414360</v>
      </c>
      <c r="DE113" s="240">
        <v>331761</v>
      </c>
      <c r="DF113" s="240">
        <v>0.49195994226892698</v>
      </c>
      <c r="DG113" s="240">
        <v>19.2802198443433</v>
      </c>
      <c r="DH113" s="240">
        <v>21.270179506229901</v>
      </c>
      <c r="DI113" s="238">
        <v>167171.04399999999</v>
      </c>
      <c r="DJ113" s="238">
        <v>52318.635000000002</v>
      </c>
      <c r="DK113" s="238">
        <v>154442.51800000001</v>
      </c>
      <c r="DL113" s="238">
        <v>206077.204</v>
      </c>
      <c r="DM113" s="238">
        <v>12571.821</v>
      </c>
      <c r="DN113" s="238">
        <v>17868.563999999998</v>
      </c>
      <c r="DO113" s="238">
        <v>66.918999999999997</v>
      </c>
      <c r="DP113" s="238">
        <v>32.317999999999998</v>
      </c>
      <c r="DQ113" s="238">
        <v>610839.88500000001</v>
      </c>
      <c r="DR113" s="239">
        <v>63895</v>
      </c>
      <c r="DS113" s="239">
        <v>8309</v>
      </c>
      <c r="DT113" s="239">
        <v>44530</v>
      </c>
      <c r="DU113" s="239">
        <v>62681</v>
      </c>
      <c r="DV113" s="239">
        <v>2080</v>
      </c>
      <c r="DW113" s="239">
        <v>8583</v>
      </c>
      <c r="DX113" s="239">
        <v>31444</v>
      </c>
      <c r="DY113" s="238">
        <v>0</v>
      </c>
      <c r="DZ113" s="239">
        <v>221521</v>
      </c>
      <c r="EA113" s="239">
        <v>2839258</v>
      </c>
      <c r="EB113" s="238">
        <v>9050</v>
      </c>
      <c r="EC113" s="238">
        <v>12076</v>
      </c>
      <c r="ED113" s="238">
        <v>636</v>
      </c>
      <c r="EE113" s="238">
        <v>308</v>
      </c>
      <c r="EF113" s="238">
        <v>1400</v>
      </c>
      <c r="EG113" s="238">
        <v>2860</v>
      </c>
      <c r="EH113" s="238">
        <v>1569</v>
      </c>
      <c r="EI113" s="238">
        <v>61388</v>
      </c>
      <c r="EJ113" s="238"/>
      <c r="EK113" s="238"/>
      <c r="EL113" s="238"/>
      <c r="EM113" s="238"/>
      <c r="EN113" s="239">
        <v>165375</v>
      </c>
      <c r="EO113" s="239">
        <v>39154</v>
      </c>
      <c r="EP113" s="239">
        <v>11117</v>
      </c>
      <c r="EQ113" s="239">
        <v>5163</v>
      </c>
      <c r="ER113" s="239">
        <v>8825</v>
      </c>
      <c r="ES113" s="239">
        <v>3345</v>
      </c>
      <c r="ET113" s="239">
        <v>2829</v>
      </c>
      <c r="EU113" s="239">
        <v>25965</v>
      </c>
      <c r="EV113" s="239">
        <v>347692</v>
      </c>
      <c r="EW113" s="239">
        <v>78571</v>
      </c>
      <c r="EX113" s="239">
        <v>16937</v>
      </c>
      <c r="EY113" s="239">
        <v>14672</v>
      </c>
      <c r="EZ113" s="239">
        <v>21026</v>
      </c>
      <c r="FA113" s="239">
        <v>7354</v>
      </c>
      <c r="FB113" s="239">
        <v>6947</v>
      </c>
      <c r="FC113" s="239">
        <v>73905</v>
      </c>
      <c r="FD113" s="238"/>
      <c r="FE113" s="238">
        <v>2</v>
      </c>
      <c r="FF113" s="238">
        <v>1.5</v>
      </c>
      <c r="FG113" s="238">
        <v>2.8</v>
      </c>
      <c r="FH113" s="238">
        <v>2.4</v>
      </c>
      <c r="FI113" s="238">
        <v>2.2000000000000002</v>
      </c>
      <c r="FJ113" s="238">
        <v>2.5</v>
      </c>
      <c r="FK113" s="238">
        <v>2.8</v>
      </c>
      <c r="FL113" s="238">
        <v>30.9</v>
      </c>
      <c r="FM113" s="238">
        <v>46</v>
      </c>
      <c r="FN113" s="238">
        <v>45.4</v>
      </c>
      <c r="FO113" s="238">
        <v>13.2</v>
      </c>
      <c r="FP113" s="238">
        <v>26.8</v>
      </c>
      <c r="FQ113" s="238">
        <v>30</v>
      </c>
      <c r="FR113" s="238">
        <v>12.5</v>
      </c>
      <c r="FS113" s="238">
        <v>25</v>
      </c>
      <c r="FT113" s="238"/>
      <c r="FU113" s="238"/>
      <c r="FV113" s="238"/>
      <c r="FW113" s="238"/>
      <c r="FX113" s="238"/>
      <c r="FY113" s="238"/>
      <c r="FZ113" s="238"/>
      <c r="GA113" s="238">
        <v>1198832.013</v>
      </c>
      <c r="GB113" s="244">
        <v>44874.392999999996</v>
      </c>
      <c r="GC113" s="242">
        <v>223.71663061820999</v>
      </c>
      <c r="GD113" s="245">
        <v>15042.3042035996</v>
      </c>
      <c r="GE113" s="239">
        <v>14989.3610869565</v>
      </c>
      <c r="GF113" s="239">
        <v>9346.8040000000001</v>
      </c>
      <c r="GG113" s="239">
        <v>49964.272563176899</v>
      </c>
      <c r="GH113" s="239" t="s">
        <v>473</v>
      </c>
      <c r="GI113" s="239">
        <v>19535.1745650661</v>
      </c>
      <c r="GJ113" s="239">
        <v>29261.1513430493</v>
      </c>
      <c r="GK113" s="239">
        <v>43344.690468749999</v>
      </c>
      <c r="GL113" s="239">
        <v>16267.3673352436</v>
      </c>
      <c r="GM113" s="239">
        <v>18200.444604026801</v>
      </c>
      <c r="GN113" s="239">
        <v>18332.272424242401</v>
      </c>
      <c r="GO113" s="239">
        <v>15085.457092675601</v>
      </c>
      <c r="GP113" s="239">
        <v>26166.392287694998</v>
      </c>
      <c r="GQ113" s="239">
        <v>25233.230910209</v>
      </c>
      <c r="GR113" s="239">
        <v>43123.837352185103</v>
      </c>
      <c r="GS113" s="239">
        <v>43860.846353967798</v>
      </c>
      <c r="GT113" s="239">
        <v>23554.329167041898</v>
      </c>
      <c r="GU113" s="239">
        <v>24985.746106992599</v>
      </c>
      <c r="GV113" s="239">
        <v>21463.580471337598</v>
      </c>
      <c r="GW113" s="239">
        <v>19383.363892567198</v>
      </c>
      <c r="GX113" s="239">
        <v>24663.059012624799</v>
      </c>
      <c r="GY113" s="239">
        <v>28165.236854725001</v>
      </c>
      <c r="GZ113" s="239">
        <v>22396.934941030398</v>
      </c>
      <c r="HA113" s="239">
        <v>22178.913697479002</v>
      </c>
      <c r="HB113" s="239">
        <v>28527.266945510401</v>
      </c>
      <c r="HC113" s="239">
        <v>37701.490595117</v>
      </c>
      <c r="HD113" s="239">
        <v>35234.308857925898</v>
      </c>
      <c r="HE113" s="239">
        <v>18683.572645573098</v>
      </c>
      <c r="HF113" s="239">
        <v>21312.9085820896</v>
      </c>
      <c r="HG113" s="239">
        <v>51582.550046468299</v>
      </c>
      <c r="HH113" s="239">
        <v>35111.163702090598</v>
      </c>
      <c r="HI113" s="239">
        <v>16858.501901259398</v>
      </c>
      <c r="HJ113" s="239">
        <v>24014.804059808899</v>
      </c>
      <c r="HK113" s="239">
        <v>22233.854264399099</v>
      </c>
      <c r="HL113" s="239">
        <v>18758.2843152733</v>
      </c>
      <c r="HM113" s="239">
        <v>11126.1068657251</v>
      </c>
      <c r="HN113" s="239">
        <v>25910.095431627698</v>
      </c>
      <c r="HO113" s="239" t="s">
        <v>473</v>
      </c>
      <c r="HP113" s="239">
        <v>53677.627288135598</v>
      </c>
      <c r="HQ113" s="239">
        <v>24327.6856830705</v>
      </c>
      <c r="HR113" s="239">
        <v>36800.9407196467</v>
      </c>
      <c r="HS113" s="239">
        <v>43096.208982579701</v>
      </c>
      <c r="HT113" s="239">
        <v>31616.8829697238</v>
      </c>
      <c r="HU113" s="239">
        <v>20455.9668370299</v>
      </c>
      <c r="HV113" s="239">
        <v>18042.712796173601</v>
      </c>
      <c r="HW113" s="239">
        <v>15953.2869037657</v>
      </c>
      <c r="HX113" s="239">
        <v>28922.382664105098</v>
      </c>
      <c r="HY113" s="239">
        <v>31150.228379052402</v>
      </c>
      <c r="HZ113" s="239">
        <v>16753.5990986613</v>
      </c>
      <c r="IA113" s="239">
        <v>17393.528355932202</v>
      </c>
      <c r="IB113" s="239">
        <v>15992.9692904845</v>
      </c>
      <c r="IC113" s="239">
        <v>22776.529287951998</v>
      </c>
      <c r="ID113" s="239">
        <v>43280.913742160301</v>
      </c>
      <c r="IE113" s="239">
        <v>23161.128609537001</v>
      </c>
      <c r="IF113" s="239">
        <v>18565.436604798499</v>
      </c>
      <c r="IG113" s="239">
        <v>18058.6351513968</v>
      </c>
      <c r="IH113" s="238"/>
      <c r="II113" s="238"/>
      <c r="IJ113" s="238"/>
      <c r="IK113" s="238"/>
      <c r="IL113" s="238"/>
      <c r="IM113" s="238"/>
      <c r="IN113" s="238"/>
      <c r="IO113" s="238"/>
      <c r="IP113" s="219"/>
    </row>
    <row r="114" spans="1:250" ht="15.75" customHeight="1">
      <c r="A114" s="237">
        <v>43009</v>
      </c>
      <c r="B114" s="240">
        <v>2362.62</v>
      </c>
      <c r="C114" s="240">
        <v>2890.95</v>
      </c>
      <c r="D114" s="240">
        <v>2000</v>
      </c>
      <c r="E114" s="240">
        <v>4402.0600000000004</v>
      </c>
      <c r="F114" s="240">
        <v>12123</v>
      </c>
      <c r="G114" s="240">
        <v>5550</v>
      </c>
      <c r="H114" s="238">
        <v>282.17</v>
      </c>
      <c r="I114" s="238" t="s">
        <v>474</v>
      </c>
      <c r="J114" s="239">
        <v>35639</v>
      </c>
      <c r="K114" s="239" t="s">
        <v>474</v>
      </c>
      <c r="L114" s="239">
        <v>1566</v>
      </c>
      <c r="M114" s="239">
        <v>190652</v>
      </c>
      <c r="N114" s="239" t="s">
        <v>474</v>
      </c>
      <c r="O114" s="239">
        <v>4258</v>
      </c>
      <c r="P114" s="239">
        <v>137269</v>
      </c>
      <c r="Q114" s="239" t="s">
        <v>474</v>
      </c>
      <c r="R114" s="239">
        <v>2210</v>
      </c>
      <c r="S114" s="239">
        <v>14160</v>
      </c>
      <c r="T114" s="240">
        <v>102808</v>
      </c>
      <c r="U114" s="240">
        <v>457084</v>
      </c>
      <c r="V114" s="238">
        <v>2565</v>
      </c>
      <c r="W114" s="238">
        <v>84186</v>
      </c>
      <c r="X114" s="238">
        <v>655</v>
      </c>
      <c r="Y114" s="238">
        <v>87406</v>
      </c>
      <c r="Z114" s="238">
        <v>439688</v>
      </c>
      <c r="AA114" s="238">
        <v>7524332</v>
      </c>
      <c r="AB114" s="238">
        <v>15086</v>
      </c>
      <c r="AC114" s="238">
        <v>7979106</v>
      </c>
      <c r="AD114" s="238"/>
      <c r="AE114" s="238"/>
      <c r="AF114" s="238"/>
      <c r="AG114" s="238"/>
      <c r="AH114" s="238"/>
      <c r="AI114" s="238"/>
      <c r="AJ114" s="238"/>
      <c r="AK114" s="238"/>
      <c r="AL114" s="238"/>
      <c r="AM114" s="238"/>
      <c r="AN114" s="238"/>
      <c r="AO114" s="238"/>
      <c r="AP114" s="238"/>
      <c r="AQ114" s="238"/>
      <c r="AR114" s="238">
        <v>6822904</v>
      </c>
      <c r="AS114" s="238">
        <v>1156202</v>
      </c>
      <c r="AT114" s="238">
        <v>7979106</v>
      </c>
      <c r="AU114" s="238">
        <v>10199</v>
      </c>
      <c r="AV114" s="238">
        <v>30003</v>
      </c>
      <c r="AW114" s="238">
        <v>6233</v>
      </c>
      <c r="AX114" s="238">
        <v>11040</v>
      </c>
      <c r="AY114" s="238">
        <v>34576</v>
      </c>
      <c r="AZ114" s="238">
        <v>1070</v>
      </c>
      <c r="BA114" s="238">
        <v>93121</v>
      </c>
      <c r="BB114" s="238">
        <v>2905304</v>
      </c>
      <c r="BC114" s="238">
        <v>6539750</v>
      </c>
      <c r="BD114" s="238">
        <v>1555740</v>
      </c>
      <c r="BE114" s="238">
        <v>2327506</v>
      </c>
      <c r="BF114" s="238">
        <v>6158336</v>
      </c>
      <c r="BG114" s="238">
        <v>395792</v>
      </c>
      <c r="BH114" s="238">
        <v>19882428</v>
      </c>
      <c r="BI114" s="238"/>
      <c r="BJ114" s="238"/>
      <c r="BK114" s="238"/>
      <c r="BL114" s="238"/>
      <c r="BM114" s="238"/>
      <c r="BN114" s="238"/>
      <c r="BO114" s="238"/>
      <c r="BP114" s="238"/>
      <c r="BQ114" s="238"/>
      <c r="BR114" s="238"/>
      <c r="BS114" s="238"/>
      <c r="BT114" s="238"/>
      <c r="BU114" s="238"/>
      <c r="BV114" s="238"/>
      <c r="BW114" s="238">
        <v>17265330</v>
      </c>
      <c r="BX114" s="238">
        <v>2617098</v>
      </c>
      <c r="BY114" s="244">
        <v>19882428</v>
      </c>
      <c r="BZ114" s="238">
        <v>12800.4684134284</v>
      </c>
      <c r="CA114" s="243">
        <v>1009</v>
      </c>
      <c r="CB114" s="238">
        <v>453</v>
      </c>
      <c r="CC114" s="238">
        <v>202</v>
      </c>
      <c r="CD114" s="238">
        <v>123448</v>
      </c>
      <c r="CE114" s="238">
        <v>1150794</v>
      </c>
      <c r="CF114" s="240">
        <v>2805798.4629000002</v>
      </c>
      <c r="CG114" s="240">
        <v>32445983.01393</v>
      </c>
      <c r="CH114" s="238"/>
      <c r="CI114" s="238"/>
      <c r="CJ114" s="242">
        <v>701.53738643652002</v>
      </c>
      <c r="CK114" s="243"/>
      <c r="CL114" s="238"/>
      <c r="CM114" s="238"/>
      <c r="CN114" s="238"/>
      <c r="CO114" s="238"/>
      <c r="CP114" s="238"/>
      <c r="CQ114" s="238"/>
      <c r="CR114" s="240">
        <v>7417</v>
      </c>
      <c r="CS114" s="240">
        <v>78715</v>
      </c>
      <c r="CT114" s="240">
        <v>17808</v>
      </c>
      <c r="CU114" s="240">
        <v>159213</v>
      </c>
      <c r="CV114" s="240">
        <v>5609</v>
      </c>
      <c r="CW114" s="240">
        <v>67223</v>
      </c>
      <c r="CX114" s="240">
        <v>3515</v>
      </c>
      <c r="CY114" s="240">
        <v>24299</v>
      </c>
      <c r="CZ114" s="240">
        <v>121997.0842</v>
      </c>
      <c r="DA114" s="240">
        <v>1186285.6475</v>
      </c>
      <c r="DB114" s="240">
        <v>69269.419699999999</v>
      </c>
      <c r="DC114" s="240">
        <v>806747.68550000002</v>
      </c>
      <c r="DD114" s="238">
        <v>1450017</v>
      </c>
      <c r="DE114" s="240">
        <v>243481</v>
      </c>
      <c r="DF114" s="240">
        <v>0.33</v>
      </c>
      <c r="DG114" s="240">
        <v>19.75</v>
      </c>
      <c r="DH114" s="240">
        <v>21.6</v>
      </c>
      <c r="DI114" s="238">
        <v>158039.22500000001</v>
      </c>
      <c r="DJ114" s="238">
        <v>53044.616999999998</v>
      </c>
      <c r="DK114" s="238">
        <v>159444.111</v>
      </c>
      <c r="DL114" s="238">
        <v>206745.39600000001</v>
      </c>
      <c r="DM114" s="238">
        <v>12314.317999999999</v>
      </c>
      <c r="DN114" s="238">
        <v>19067.001</v>
      </c>
      <c r="DO114" s="238">
        <v>82.397000000000006</v>
      </c>
      <c r="DP114" s="238">
        <v>325.39600000000002</v>
      </c>
      <c r="DQ114" s="238">
        <v>609062.46100000001</v>
      </c>
      <c r="DR114" s="239">
        <v>37636</v>
      </c>
      <c r="DS114" s="239">
        <v>6034</v>
      </c>
      <c r="DT114" s="239">
        <v>44040</v>
      </c>
      <c r="DU114" s="239">
        <v>60547</v>
      </c>
      <c r="DV114" s="239">
        <v>1357</v>
      </c>
      <c r="DW114" s="239">
        <v>4940</v>
      </c>
      <c r="DX114" s="239">
        <v>32408</v>
      </c>
      <c r="DY114" s="238">
        <v>0</v>
      </c>
      <c r="DZ114" s="239">
        <v>186962</v>
      </c>
      <c r="EA114" s="239">
        <v>2549715</v>
      </c>
      <c r="EB114" s="238">
        <v>8107</v>
      </c>
      <c r="EC114" s="238">
        <v>12798</v>
      </c>
      <c r="ED114" s="238">
        <v>851</v>
      </c>
      <c r="EE114" s="238">
        <v>980</v>
      </c>
      <c r="EF114" s="238">
        <v>1235</v>
      </c>
      <c r="EG114" s="238">
        <v>3130</v>
      </c>
      <c r="EH114" s="238">
        <v>1275</v>
      </c>
      <c r="EI114" s="238">
        <v>67106</v>
      </c>
      <c r="EJ114" s="238"/>
      <c r="EK114" s="238"/>
      <c r="EL114" s="238"/>
      <c r="EM114" s="238"/>
      <c r="EN114" s="239">
        <v>199602</v>
      </c>
      <c r="EO114" s="239">
        <v>34331</v>
      </c>
      <c r="EP114" s="239">
        <v>12026</v>
      </c>
      <c r="EQ114" s="239">
        <v>7531</v>
      </c>
      <c r="ER114" s="239">
        <v>11164</v>
      </c>
      <c r="ES114" s="239">
        <v>4169</v>
      </c>
      <c r="ET114" s="239">
        <v>4878</v>
      </c>
      <c r="EU114" s="239">
        <v>44219</v>
      </c>
      <c r="EV114" s="239">
        <v>454491</v>
      </c>
      <c r="EW114" s="239">
        <v>74033</v>
      </c>
      <c r="EX114" s="239">
        <v>18483</v>
      </c>
      <c r="EY114" s="239">
        <v>21542</v>
      </c>
      <c r="EZ114" s="239">
        <v>24419</v>
      </c>
      <c r="FA114" s="239">
        <v>9251</v>
      </c>
      <c r="FB114" s="239">
        <v>11392</v>
      </c>
      <c r="FC114" s="239">
        <v>130091</v>
      </c>
      <c r="FD114" s="238"/>
      <c r="FE114" s="238">
        <v>2.2000000000000002</v>
      </c>
      <c r="FF114" s="238">
        <v>1.5</v>
      </c>
      <c r="FG114" s="238">
        <v>2.9</v>
      </c>
      <c r="FH114" s="238">
        <v>2.6</v>
      </c>
      <c r="FI114" s="238">
        <v>2.2000000000000002</v>
      </c>
      <c r="FJ114" s="238">
        <v>2.2999999999999998</v>
      </c>
      <c r="FK114" s="238">
        <v>2.9</v>
      </c>
      <c r="FL114" s="238">
        <v>35.299999999999997</v>
      </c>
      <c r="FM114" s="238">
        <v>41.4</v>
      </c>
      <c r="FN114" s="238">
        <v>50.5</v>
      </c>
      <c r="FO114" s="238">
        <v>17.2</v>
      </c>
      <c r="FP114" s="238">
        <v>30</v>
      </c>
      <c r="FQ114" s="238">
        <v>35</v>
      </c>
      <c r="FR114" s="238">
        <v>18</v>
      </c>
      <c r="FS114" s="238">
        <v>37.299999999999997</v>
      </c>
      <c r="FT114" s="238"/>
      <c r="FU114" s="238"/>
      <c r="FV114" s="238"/>
      <c r="FW114" s="238"/>
      <c r="FX114" s="238"/>
      <c r="FY114" s="238"/>
      <c r="FZ114" s="238"/>
      <c r="GA114" s="238">
        <v>1204132.6599999999</v>
      </c>
      <c r="GB114" s="244">
        <v>45071.932000000001</v>
      </c>
      <c r="GC114" s="242">
        <v>226.34252097099099</v>
      </c>
      <c r="GD114" s="245">
        <v>19299.475237152099</v>
      </c>
      <c r="GE114" s="239">
        <v>17297.955888888901</v>
      </c>
      <c r="GF114" s="239">
        <v>15597.745999999999</v>
      </c>
      <c r="GG114" s="239">
        <v>46555.5452727273</v>
      </c>
      <c r="GH114" s="239" t="s">
        <v>473</v>
      </c>
      <c r="GI114" s="239">
        <v>20291.707999999999</v>
      </c>
      <c r="GJ114" s="239">
        <v>30245.479715904701</v>
      </c>
      <c r="GK114" s="239">
        <v>44643.4707692308</v>
      </c>
      <c r="GL114" s="239">
        <v>17722.345134751798</v>
      </c>
      <c r="GM114" s="239">
        <v>19069.520858283398</v>
      </c>
      <c r="GN114" s="239">
        <v>18011.342582524299</v>
      </c>
      <c r="GO114" s="239">
        <v>16442.276355421702</v>
      </c>
      <c r="GP114" s="239">
        <v>27351.867171314701</v>
      </c>
      <c r="GQ114" s="239">
        <v>25841.698596059101</v>
      </c>
      <c r="GR114" s="239">
        <v>45786.979460154202</v>
      </c>
      <c r="GS114" s="239">
        <v>45210.137247433799</v>
      </c>
      <c r="GT114" s="239">
        <v>24380.912542297301</v>
      </c>
      <c r="GU114" s="239">
        <v>25916.240608387401</v>
      </c>
      <c r="GV114" s="239">
        <v>22466.940389776399</v>
      </c>
      <c r="GW114" s="239">
        <v>19867.780197722499</v>
      </c>
      <c r="GX114" s="239">
        <v>25269.359593770499</v>
      </c>
      <c r="GY114" s="239">
        <v>27733.3931761442</v>
      </c>
      <c r="GZ114" s="239">
        <v>22779.4269637369</v>
      </c>
      <c r="HA114" s="239">
        <v>22518.438347826101</v>
      </c>
      <c r="HB114" s="239">
        <v>29213.405542813402</v>
      </c>
      <c r="HC114" s="239">
        <v>39417.713455382102</v>
      </c>
      <c r="HD114" s="239">
        <v>36649.523290617799</v>
      </c>
      <c r="HE114" s="239">
        <v>19623.300247890402</v>
      </c>
      <c r="HF114" s="239">
        <v>22998.443181818198</v>
      </c>
      <c r="HG114" s="239">
        <v>51271.413483474302</v>
      </c>
      <c r="HH114" s="239">
        <v>35464.544973867603</v>
      </c>
      <c r="HI114" s="239">
        <v>17637.952562749098</v>
      </c>
      <c r="HJ114" s="239">
        <v>24519.4939062095</v>
      </c>
      <c r="HK114" s="239">
        <v>22470.798748577101</v>
      </c>
      <c r="HL114" s="239">
        <v>19028.377396890599</v>
      </c>
      <c r="HM114" s="239">
        <v>11300.559939593901</v>
      </c>
      <c r="HN114" s="239">
        <v>27211.297509594198</v>
      </c>
      <c r="HO114" s="239" t="s">
        <v>473</v>
      </c>
      <c r="HP114" s="239">
        <v>51747.965168539296</v>
      </c>
      <c r="HQ114" s="239">
        <v>25396.465733482699</v>
      </c>
      <c r="HR114" s="239">
        <v>34341.477107389401</v>
      </c>
      <c r="HS114" s="239">
        <v>48065.637327522003</v>
      </c>
      <c r="HT114" s="239">
        <v>35661.012095070597</v>
      </c>
      <c r="HU114" s="239">
        <v>20379.408407335901</v>
      </c>
      <c r="HV114" s="239">
        <v>18510.6822435545</v>
      </c>
      <c r="HW114" s="239">
        <v>15870.3958101852</v>
      </c>
      <c r="HX114" s="239">
        <v>31765.068478602901</v>
      </c>
      <c r="HY114" s="239">
        <v>31735.764500000001</v>
      </c>
      <c r="HZ114" s="239">
        <v>16931.848474486102</v>
      </c>
      <c r="IA114" s="239">
        <v>16608.6500511509</v>
      </c>
      <c r="IB114" s="239">
        <v>16068.0613523475</v>
      </c>
      <c r="IC114" s="239">
        <v>23591.569899021099</v>
      </c>
      <c r="ID114" s="239">
        <v>43322.670900900899</v>
      </c>
      <c r="IE114" s="239">
        <v>23495.391651294001</v>
      </c>
      <c r="IF114" s="239">
        <v>18545.316607065601</v>
      </c>
      <c r="IG114" s="239">
        <v>18229.847357074199</v>
      </c>
      <c r="IH114" s="238"/>
      <c r="II114" s="238"/>
      <c r="IJ114" s="238"/>
      <c r="IK114" s="238"/>
      <c r="IL114" s="238"/>
      <c r="IM114" s="238"/>
      <c r="IN114" s="238"/>
      <c r="IO114" s="238"/>
      <c r="IP114" s="219"/>
    </row>
    <row r="115" spans="1:250" ht="15.75" customHeight="1">
      <c r="A115" s="237">
        <v>43040</v>
      </c>
      <c r="B115" s="240">
        <v>2392.38</v>
      </c>
      <c r="C115" s="240">
        <v>2733.57</v>
      </c>
      <c r="D115" s="240">
        <v>2000</v>
      </c>
      <c r="E115" s="240">
        <v>4491.58</v>
      </c>
      <c r="F115" s="240">
        <v>12173</v>
      </c>
      <c r="G115" s="240">
        <v>5434</v>
      </c>
      <c r="H115" s="238">
        <v>276.90499999999997</v>
      </c>
      <c r="I115" s="238" t="s">
        <v>474</v>
      </c>
      <c r="J115" s="239">
        <v>46238</v>
      </c>
      <c r="K115" s="239">
        <v>17797</v>
      </c>
      <c r="L115" s="239">
        <v>10410</v>
      </c>
      <c r="M115" s="239">
        <v>247657</v>
      </c>
      <c r="N115" s="239">
        <v>39897</v>
      </c>
      <c r="O115" s="239">
        <v>24650</v>
      </c>
      <c r="P115" s="239">
        <v>179321</v>
      </c>
      <c r="Q115" s="239">
        <v>13965</v>
      </c>
      <c r="R115" s="239">
        <v>14191</v>
      </c>
      <c r="S115" s="239">
        <v>15415</v>
      </c>
      <c r="T115" s="240">
        <v>102613</v>
      </c>
      <c r="U115" s="240">
        <v>459577</v>
      </c>
      <c r="V115" s="238">
        <v>2365</v>
      </c>
      <c r="W115" s="238">
        <v>69501</v>
      </c>
      <c r="X115" s="238">
        <v>871</v>
      </c>
      <c r="Y115" s="238">
        <v>72737</v>
      </c>
      <c r="Z115" s="238">
        <v>404745</v>
      </c>
      <c r="AA115" s="238">
        <v>6235236</v>
      </c>
      <c r="AB115" s="238">
        <v>15238</v>
      </c>
      <c r="AC115" s="238">
        <v>6655219</v>
      </c>
      <c r="AD115" s="238"/>
      <c r="AE115" s="238"/>
      <c r="AF115" s="238"/>
      <c r="AG115" s="238"/>
      <c r="AH115" s="238"/>
      <c r="AI115" s="238"/>
      <c r="AJ115" s="238"/>
      <c r="AK115" s="238"/>
      <c r="AL115" s="238"/>
      <c r="AM115" s="238"/>
      <c r="AN115" s="238"/>
      <c r="AO115" s="238"/>
      <c r="AP115" s="238"/>
      <c r="AQ115" s="238"/>
      <c r="AR115" s="238">
        <v>5569251</v>
      </c>
      <c r="AS115" s="238">
        <v>1085968</v>
      </c>
      <c r="AT115" s="238">
        <v>6655219</v>
      </c>
      <c r="AU115" s="238">
        <v>9111</v>
      </c>
      <c r="AV115" s="238">
        <v>27033</v>
      </c>
      <c r="AW115" s="238">
        <v>5906</v>
      </c>
      <c r="AX115" s="238">
        <v>13564</v>
      </c>
      <c r="AY115" s="238">
        <v>31251</v>
      </c>
      <c r="AZ115" s="238">
        <v>1132</v>
      </c>
      <c r="BA115" s="238">
        <v>87997</v>
      </c>
      <c r="BB115" s="238">
        <v>2592672</v>
      </c>
      <c r="BC115" s="238">
        <v>5891496</v>
      </c>
      <c r="BD115" s="238">
        <v>1478963</v>
      </c>
      <c r="BE115" s="238">
        <v>2868216</v>
      </c>
      <c r="BF115" s="238">
        <v>5584821</v>
      </c>
      <c r="BG115" s="238">
        <v>423709</v>
      </c>
      <c r="BH115" s="238">
        <v>18839877</v>
      </c>
      <c r="BI115" s="238"/>
      <c r="BJ115" s="238"/>
      <c r="BK115" s="238"/>
      <c r="BL115" s="238"/>
      <c r="BM115" s="238"/>
      <c r="BN115" s="238"/>
      <c r="BO115" s="238"/>
      <c r="BP115" s="238"/>
      <c r="BQ115" s="238"/>
      <c r="BR115" s="238"/>
      <c r="BS115" s="238"/>
      <c r="BT115" s="238"/>
      <c r="BU115" s="238"/>
      <c r="BV115" s="238"/>
      <c r="BW115" s="238">
        <v>16701630</v>
      </c>
      <c r="BX115" s="238">
        <v>2138247</v>
      </c>
      <c r="BY115" s="244">
        <v>18839877</v>
      </c>
      <c r="BZ115" s="238">
        <v>12922.519463361899</v>
      </c>
      <c r="CA115" s="243">
        <v>1029</v>
      </c>
      <c r="CB115" s="238">
        <v>463</v>
      </c>
      <c r="CC115" s="238">
        <v>211</v>
      </c>
      <c r="CD115" s="238">
        <v>128838</v>
      </c>
      <c r="CE115" s="238">
        <v>1179763</v>
      </c>
      <c r="CF115" s="240">
        <v>2916001.0569500001</v>
      </c>
      <c r="CG115" s="240">
        <v>33628982.657096297</v>
      </c>
      <c r="CH115" s="238"/>
      <c r="CI115" s="238"/>
      <c r="CJ115" s="242">
        <v>597.57154084017895</v>
      </c>
      <c r="CK115" s="243"/>
      <c r="CL115" s="238"/>
      <c r="CM115" s="238"/>
      <c r="CN115" s="238"/>
      <c r="CO115" s="238"/>
      <c r="CP115" s="238"/>
      <c r="CQ115" s="238"/>
      <c r="CR115" s="240">
        <v>6954</v>
      </c>
      <c r="CS115" s="240">
        <v>73350</v>
      </c>
      <c r="CT115" s="240">
        <v>17210</v>
      </c>
      <c r="CU115" s="240">
        <v>159061</v>
      </c>
      <c r="CV115" s="240">
        <v>5759</v>
      </c>
      <c r="CW115" s="240">
        <v>67167</v>
      </c>
      <c r="CX115" s="240">
        <v>3680</v>
      </c>
      <c r="CY115" s="240">
        <v>24759</v>
      </c>
      <c r="CZ115" s="240">
        <v>129994.6727</v>
      </c>
      <c r="DA115" s="240">
        <v>1229479.9672000001</v>
      </c>
      <c r="DB115" s="240">
        <v>69564.508799999996</v>
      </c>
      <c r="DC115" s="240">
        <v>798960.15500000003</v>
      </c>
      <c r="DD115" s="238">
        <v>1207668</v>
      </c>
      <c r="DE115" s="240">
        <v>181152</v>
      </c>
      <c r="DF115" s="240">
        <v>0.382350456162313</v>
      </c>
      <c r="DG115" s="240">
        <v>20.781120474360701</v>
      </c>
      <c r="DH115" s="240">
        <v>22.5476968425141</v>
      </c>
      <c r="DI115" s="238">
        <v>147751.29999999999</v>
      </c>
      <c r="DJ115" s="238">
        <v>52843.470999999998</v>
      </c>
      <c r="DK115" s="238">
        <v>167938.766</v>
      </c>
      <c r="DL115" s="238">
        <v>213505.465</v>
      </c>
      <c r="DM115" s="238">
        <v>12594.790999999999</v>
      </c>
      <c r="DN115" s="238">
        <v>16278.218999999999</v>
      </c>
      <c r="DO115" s="238">
        <v>117.29900000000001</v>
      </c>
      <c r="DP115" s="238">
        <v>284.94400000000002</v>
      </c>
      <c r="DQ115" s="238">
        <v>611314.255</v>
      </c>
      <c r="DR115" s="239">
        <v>22831</v>
      </c>
      <c r="DS115" s="239">
        <v>4795</v>
      </c>
      <c r="DT115" s="239">
        <v>42048</v>
      </c>
      <c r="DU115" s="239">
        <v>58401</v>
      </c>
      <c r="DV115" s="239">
        <v>877</v>
      </c>
      <c r="DW115" s="239">
        <v>3088</v>
      </c>
      <c r="DX115" s="239">
        <v>31431</v>
      </c>
      <c r="DY115" s="238">
        <v>0</v>
      </c>
      <c r="DZ115" s="239">
        <v>163471</v>
      </c>
      <c r="EA115" s="239">
        <v>2225917</v>
      </c>
      <c r="EB115" s="238">
        <v>8148</v>
      </c>
      <c r="EC115" s="238">
        <v>12175</v>
      </c>
      <c r="ED115" s="238">
        <v>799</v>
      </c>
      <c r="EE115" s="238">
        <v>841</v>
      </c>
      <c r="EF115" s="238">
        <v>1307</v>
      </c>
      <c r="EG115" s="238">
        <v>3055</v>
      </c>
      <c r="EH115" s="238">
        <v>1156</v>
      </c>
      <c r="EI115" s="238">
        <v>64527</v>
      </c>
      <c r="EJ115" s="238"/>
      <c r="EK115" s="238"/>
      <c r="EL115" s="238"/>
      <c r="EM115" s="238"/>
      <c r="EN115" s="239">
        <v>211657</v>
      </c>
      <c r="EO115" s="239">
        <v>33130</v>
      </c>
      <c r="EP115" s="239">
        <v>11773</v>
      </c>
      <c r="EQ115" s="239">
        <v>9422</v>
      </c>
      <c r="ER115" s="239">
        <v>11308</v>
      </c>
      <c r="ES115" s="239">
        <v>5267</v>
      </c>
      <c r="ET115" s="239">
        <v>6361</v>
      </c>
      <c r="EU115" s="239">
        <v>54605</v>
      </c>
      <c r="EV115" s="239">
        <v>490745</v>
      </c>
      <c r="EW115" s="239">
        <v>70942</v>
      </c>
      <c r="EX115" s="239">
        <v>18113</v>
      </c>
      <c r="EY115" s="239">
        <v>29588</v>
      </c>
      <c r="EZ115" s="239">
        <v>27581</v>
      </c>
      <c r="FA115" s="239">
        <v>12014</v>
      </c>
      <c r="FB115" s="239">
        <v>16038</v>
      </c>
      <c r="FC115" s="239">
        <v>163563</v>
      </c>
      <c r="FD115" s="238"/>
      <c r="FE115" s="238">
        <v>2.1</v>
      </c>
      <c r="FF115" s="238">
        <v>1.5</v>
      </c>
      <c r="FG115" s="238">
        <v>3.1</v>
      </c>
      <c r="FH115" s="238">
        <v>2.4</v>
      </c>
      <c r="FI115" s="238">
        <v>2.2999999999999998</v>
      </c>
      <c r="FJ115" s="238">
        <v>2.5</v>
      </c>
      <c r="FK115" s="238">
        <v>3</v>
      </c>
      <c r="FL115" s="238">
        <v>38.5</v>
      </c>
      <c r="FM115" s="238">
        <v>40.5</v>
      </c>
      <c r="FN115" s="238">
        <v>49.7</v>
      </c>
      <c r="FO115" s="238">
        <v>22.3</v>
      </c>
      <c r="FP115" s="238">
        <v>30.2</v>
      </c>
      <c r="FQ115" s="238">
        <v>43.5</v>
      </c>
      <c r="FR115" s="238">
        <v>23.3</v>
      </c>
      <c r="FS115" s="238">
        <v>46.2</v>
      </c>
      <c r="FT115" s="238"/>
      <c r="FU115" s="238"/>
      <c r="FV115" s="238"/>
      <c r="FW115" s="238"/>
      <c r="FX115" s="238"/>
      <c r="FY115" s="238"/>
      <c r="FZ115" s="238"/>
      <c r="GA115" s="238">
        <v>1203921.537</v>
      </c>
      <c r="GB115" s="244">
        <v>45064.063999999998</v>
      </c>
      <c r="GC115" s="242">
        <v>231.202001228678</v>
      </c>
      <c r="GD115" s="245">
        <v>16740.359502769599</v>
      </c>
      <c r="GE115" s="239">
        <v>16476.3135555556</v>
      </c>
      <c r="GF115" s="239">
        <v>11435.466</v>
      </c>
      <c r="GG115" s="239">
        <v>48139.556227106201</v>
      </c>
      <c r="GH115" s="239" t="s">
        <v>473</v>
      </c>
      <c r="GI115" s="239">
        <v>19792.880661764699</v>
      </c>
      <c r="GJ115" s="239">
        <v>30256.892948371798</v>
      </c>
      <c r="GK115" s="239">
        <v>48226.738153846098</v>
      </c>
      <c r="GL115" s="239">
        <v>17124.706113505701</v>
      </c>
      <c r="GM115" s="239">
        <v>18913.885494722901</v>
      </c>
      <c r="GN115" s="239">
        <v>18429.901020671801</v>
      </c>
      <c r="GO115" s="239">
        <v>16164.253467987801</v>
      </c>
      <c r="GP115" s="239">
        <v>28195.948081494102</v>
      </c>
      <c r="GQ115" s="239">
        <v>26035.2088708671</v>
      </c>
      <c r="GR115" s="239">
        <v>48106.724083769601</v>
      </c>
      <c r="GS115" s="239">
        <v>47440.944740682797</v>
      </c>
      <c r="GT115" s="239">
        <v>24895.965798542002</v>
      </c>
      <c r="GU115" s="239">
        <v>26307.626302339198</v>
      </c>
      <c r="GV115" s="239">
        <v>22791.954062901201</v>
      </c>
      <c r="GW115" s="239">
        <v>21161.660203267202</v>
      </c>
      <c r="GX115" s="239">
        <v>26559.151660589101</v>
      </c>
      <c r="GY115" s="239">
        <v>28464.930796703298</v>
      </c>
      <c r="GZ115" s="239">
        <v>24371.412496998899</v>
      </c>
      <c r="HA115" s="239">
        <v>23047.635897435899</v>
      </c>
      <c r="HB115" s="239">
        <v>29444.0738091659</v>
      </c>
      <c r="HC115" s="239">
        <v>39844.8197083306</v>
      </c>
      <c r="HD115" s="239">
        <v>37191.887919154702</v>
      </c>
      <c r="HE115" s="239">
        <v>19982.7958080545</v>
      </c>
      <c r="HF115" s="239">
        <v>23589.682153846101</v>
      </c>
      <c r="HG115" s="239">
        <v>47325.475334858798</v>
      </c>
      <c r="HH115" s="239">
        <v>37298.788096885801</v>
      </c>
      <c r="HI115" s="239">
        <v>17990.285858059498</v>
      </c>
      <c r="HJ115" s="239">
        <v>24750.758116933299</v>
      </c>
      <c r="HK115" s="239">
        <v>22723.415512127802</v>
      </c>
      <c r="HL115" s="239">
        <v>19121.927403769801</v>
      </c>
      <c r="HM115" s="239">
        <v>11463.119868706801</v>
      </c>
      <c r="HN115" s="239">
        <v>28088.8463132324</v>
      </c>
      <c r="HO115" s="239" t="s">
        <v>473</v>
      </c>
      <c r="HP115" s="239">
        <v>53802.298146067398</v>
      </c>
      <c r="HQ115" s="239">
        <v>24873.174014337001</v>
      </c>
      <c r="HR115" s="239">
        <v>35349.791704662501</v>
      </c>
      <c r="HS115" s="239">
        <v>54280.040906547198</v>
      </c>
      <c r="HT115" s="239">
        <v>32132.966095829801</v>
      </c>
      <c r="HU115" s="239">
        <v>20467.266358381501</v>
      </c>
      <c r="HV115" s="239">
        <v>18526.266657514301</v>
      </c>
      <c r="HW115" s="239">
        <v>15305.046566523601</v>
      </c>
      <c r="HX115" s="239">
        <v>30305.757050258198</v>
      </c>
      <c r="HY115" s="239">
        <v>31756.492380952401</v>
      </c>
      <c r="HZ115" s="239">
        <v>17156.218245315202</v>
      </c>
      <c r="IA115" s="239">
        <v>16933.451578445402</v>
      </c>
      <c r="IB115" s="239">
        <v>16554.616999526199</v>
      </c>
      <c r="IC115" s="239">
        <v>23705.386176120901</v>
      </c>
      <c r="ID115" s="239">
        <v>43690.695227127202</v>
      </c>
      <c r="IE115" s="239">
        <v>23619.053250803699</v>
      </c>
      <c r="IF115" s="239">
        <v>18986.3882045149</v>
      </c>
      <c r="IG115" s="239">
        <v>18476.206841288302</v>
      </c>
      <c r="IH115" s="238"/>
      <c r="II115" s="238"/>
      <c r="IJ115" s="238"/>
      <c r="IK115" s="238"/>
      <c r="IL115" s="238"/>
      <c r="IM115" s="238"/>
      <c r="IN115" s="238"/>
      <c r="IO115" s="238"/>
      <c r="IP115" s="219"/>
    </row>
    <row r="116" spans="1:250" ht="15.75" customHeight="1">
      <c r="A116" s="237">
        <v>43070</v>
      </c>
      <c r="B116" s="240">
        <v>2556.3200000000002</v>
      </c>
      <c r="C116" s="240">
        <v>2800.79</v>
      </c>
      <c r="D116" s="240">
        <v>2200</v>
      </c>
      <c r="E116" s="240">
        <v>4599.29</v>
      </c>
      <c r="F116" s="240">
        <v>12302</v>
      </c>
      <c r="G116" s="240">
        <v>5436.8</v>
      </c>
      <c r="H116" s="238">
        <v>274.68700000000001</v>
      </c>
      <c r="I116" s="238" t="s">
        <v>474</v>
      </c>
      <c r="J116" s="239">
        <v>38973</v>
      </c>
      <c r="K116" s="239">
        <v>14989</v>
      </c>
      <c r="L116" s="239">
        <v>12101</v>
      </c>
      <c r="M116" s="239">
        <v>204556</v>
      </c>
      <c r="N116" s="239">
        <v>36561</v>
      </c>
      <c r="O116" s="239">
        <v>28290</v>
      </c>
      <c r="P116" s="239">
        <v>147136</v>
      </c>
      <c r="Q116" s="239">
        <v>12798</v>
      </c>
      <c r="R116" s="239">
        <v>15376</v>
      </c>
      <c r="S116" s="239">
        <v>14005</v>
      </c>
      <c r="T116" s="240">
        <v>90431</v>
      </c>
      <c r="U116" s="240">
        <v>410301</v>
      </c>
      <c r="V116" s="238">
        <v>2320</v>
      </c>
      <c r="W116" s="238">
        <v>82682</v>
      </c>
      <c r="X116" s="238">
        <v>1033</v>
      </c>
      <c r="Y116" s="238">
        <v>86035</v>
      </c>
      <c r="Z116" s="238">
        <v>391518</v>
      </c>
      <c r="AA116" s="238">
        <v>7161331</v>
      </c>
      <c r="AB116" s="238">
        <v>25967</v>
      </c>
      <c r="AC116" s="238">
        <v>7578816</v>
      </c>
      <c r="AD116" s="238"/>
      <c r="AE116" s="238"/>
      <c r="AF116" s="238"/>
      <c r="AG116" s="238"/>
      <c r="AH116" s="238"/>
      <c r="AI116" s="238"/>
      <c r="AJ116" s="238"/>
      <c r="AK116" s="238"/>
      <c r="AL116" s="238"/>
      <c r="AM116" s="238"/>
      <c r="AN116" s="238"/>
      <c r="AO116" s="238"/>
      <c r="AP116" s="238"/>
      <c r="AQ116" s="238"/>
      <c r="AR116" s="238">
        <v>6518945</v>
      </c>
      <c r="AS116" s="238">
        <v>1059871</v>
      </c>
      <c r="AT116" s="238">
        <v>7578816</v>
      </c>
      <c r="AU116" s="238">
        <v>9112</v>
      </c>
      <c r="AV116" s="238">
        <v>30406</v>
      </c>
      <c r="AW116" s="238">
        <v>4929</v>
      </c>
      <c r="AX116" s="238">
        <v>14525</v>
      </c>
      <c r="AY116" s="238">
        <v>37702</v>
      </c>
      <c r="AZ116" s="238">
        <v>949</v>
      </c>
      <c r="BA116" s="238">
        <v>97623</v>
      </c>
      <c r="BB116" s="238">
        <v>2556069</v>
      </c>
      <c r="BC116" s="238">
        <v>6624195</v>
      </c>
      <c r="BD116" s="238">
        <v>1222198</v>
      </c>
      <c r="BE116" s="238">
        <v>3045839</v>
      </c>
      <c r="BF116" s="238">
        <v>6719474</v>
      </c>
      <c r="BG116" s="238">
        <v>331929</v>
      </c>
      <c r="BH116" s="238">
        <v>20499704</v>
      </c>
      <c r="BI116" s="238"/>
      <c r="BJ116" s="238"/>
      <c r="BK116" s="238"/>
      <c r="BL116" s="238"/>
      <c r="BM116" s="238"/>
      <c r="BN116" s="238"/>
      <c r="BO116" s="238"/>
      <c r="BP116" s="238"/>
      <c r="BQ116" s="238"/>
      <c r="BR116" s="238"/>
      <c r="BS116" s="238"/>
      <c r="BT116" s="238"/>
      <c r="BU116" s="238"/>
      <c r="BV116" s="238"/>
      <c r="BW116" s="238">
        <v>18407497</v>
      </c>
      <c r="BX116" s="238">
        <v>2092207</v>
      </c>
      <c r="BY116" s="244">
        <v>20499704</v>
      </c>
      <c r="BZ116" s="238">
        <v>13069.655612148301</v>
      </c>
      <c r="CA116" s="243">
        <v>1044</v>
      </c>
      <c r="CB116" s="238">
        <v>470</v>
      </c>
      <c r="CC116" s="238">
        <v>217</v>
      </c>
      <c r="CD116" s="238">
        <v>108908</v>
      </c>
      <c r="CE116" s="238">
        <v>1004298</v>
      </c>
      <c r="CF116" s="240">
        <v>3555652.3088799999</v>
      </c>
      <c r="CG116" s="240">
        <v>40766322.1043007</v>
      </c>
      <c r="CH116" s="238"/>
      <c r="CI116" s="238"/>
      <c r="CJ116" s="242">
        <v>994.69764178377204</v>
      </c>
      <c r="CK116" s="243"/>
      <c r="CL116" s="238"/>
      <c r="CM116" s="238"/>
      <c r="CN116" s="238"/>
      <c r="CO116" s="238"/>
      <c r="CP116" s="238"/>
      <c r="CQ116" s="238"/>
      <c r="CR116" s="240">
        <v>4317</v>
      </c>
      <c r="CS116" s="240">
        <v>47523</v>
      </c>
      <c r="CT116" s="240">
        <v>16991</v>
      </c>
      <c r="CU116" s="240">
        <v>157294</v>
      </c>
      <c r="CV116" s="240">
        <v>4772</v>
      </c>
      <c r="CW116" s="240">
        <v>57127</v>
      </c>
      <c r="CX116" s="240">
        <v>3343</v>
      </c>
      <c r="CY116" s="240">
        <v>22989</v>
      </c>
      <c r="CZ116" s="240">
        <v>126715.7752</v>
      </c>
      <c r="DA116" s="240">
        <v>1206128.9793</v>
      </c>
      <c r="DB116" s="240">
        <v>73508.540399999998</v>
      </c>
      <c r="DC116" s="240">
        <v>870443.16680000001</v>
      </c>
      <c r="DD116" s="238"/>
      <c r="DE116" s="240">
        <v>164734</v>
      </c>
      <c r="DF116" s="240">
        <v>0.42</v>
      </c>
      <c r="DG116" s="240">
        <v>21.55</v>
      </c>
      <c r="DH116" s="240">
        <v>23.18</v>
      </c>
      <c r="DI116" s="238">
        <v>158211.598</v>
      </c>
      <c r="DJ116" s="238">
        <v>59100.934999999998</v>
      </c>
      <c r="DK116" s="238">
        <v>168223.41899999999</v>
      </c>
      <c r="DL116" s="238">
        <v>240675.671</v>
      </c>
      <c r="DM116" s="238">
        <v>12255.371999999999</v>
      </c>
      <c r="DN116" s="238">
        <v>16578.86</v>
      </c>
      <c r="DO116" s="238">
        <v>93.183999999999997</v>
      </c>
      <c r="DP116" s="238">
        <v>30.311</v>
      </c>
      <c r="DQ116" s="238">
        <v>655442.14899999998</v>
      </c>
      <c r="DR116" s="239">
        <v>20332</v>
      </c>
      <c r="DS116" s="239">
        <v>4795</v>
      </c>
      <c r="DT116" s="239">
        <v>40474</v>
      </c>
      <c r="DU116" s="239">
        <v>83922</v>
      </c>
      <c r="DV116" s="239">
        <v>651</v>
      </c>
      <c r="DW116" s="239">
        <v>1268</v>
      </c>
      <c r="DX116" s="239">
        <v>32571</v>
      </c>
      <c r="DY116" s="238">
        <v>0</v>
      </c>
      <c r="DZ116" s="239">
        <v>184013</v>
      </c>
      <c r="EA116" s="239">
        <v>2197210</v>
      </c>
      <c r="EB116" s="238">
        <v>8463</v>
      </c>
      <c r="EC116" s="238">
        <v>11828</v>
      </c>
      <c r="ED116" s="238">
        <v>492</v>
      </c>
      <c r="EE116" s="238">
        <v>514</v>
      </c>
      <c r="EF116" s="238">
        <v>936</v>
      </c>
      <c r="EG116" s="238">
        <v>2977</v>
      </c>
      <c r="EH116" s="238">
        <v>1251</v>
      </c>
      <c r="EI116" s="238">
        <v>66772</v>
      </c>
      <c r="EJ116" s="238"/>
      <c r="EK116" s="238"/>
      <c r="EL116" s="238"/>
      <c r="EM116" s="238"/>
      <c r="EN116" s="239">
        <v>208296</v>
      </c>
      <c r="EO116" s="239">
        <v>30952</v>
      </c>
      <c r="EP116" s="239">
        <v>11319</v>
      </c>
      <c r="EQ116" s="239">
        <v>11432</v>
      </c>
      <c r="ER116" s="239">
        <v>10906</v>
      </c>
      <c r="ES116" s="239">
        <v>6979</v>
      </c>
      <c r="ET116" s="239">
        <v>8498</v>
      </c>
      <c r="EU116" s="239">
        <v>49347</v>
      </c>
      <c r="EV116" s="239">
        <v>495469</v>
      </c>
      <c r="EW116" s="239">
        <v>65956</v>
      </c>
      <c r="EX116" s="239">
        <v>17630</v>
      </c>
      <c r="EY116" s="239">
        <v>48481</v>
      </c>
      <c r="EZ116" s="239">
        <v>27636</v>
      </c>
      <c r="FA116" s="239">
        <v>16003</v>
      </c>
      <c r="FB116" s="239">
        <v>20718</v>
      </c>
      <c r="FC116" s="239">
        <v>145776</v>
      </c>
      <c r="FD116" s="238"/>
      <c r="FE116" s="238">
        <v>2.1</v>
      </c>
      <c r="FF116" s="238">
        <v>1.6</v>
      </c>
      <c r="FG116" s="238">
        <v>4.2</v>
      </c>
      <c r="FH116" s="238">
        <v>2.5</v>
      </c>
      <c r="FI116" s="238">
        <v>2.2999999999999998</v>
      </c>
      <c r="FJ116" s="238">
        <v>2.4</v>
      </c>
      <c r="FK116" s="238">
        <v>3</v>
      </c>
      <c r="FL116" s="238">
        <v>37.299999999999997</v>
      </c>
      <c r="FM116" s="238">
        <v>36.299999999999997</v>
      </c>
      <c r="FN116" s="238">
        <v>46.1</v>
      </c>
      <c r="FO116" s="238">
        <v>38.6</v>
      </c>
      <c r="FP116" s="238">
        <v>29.4</v>
      </c>
      <c r="FQ116" s="238">
        <v>52</v>
      </c>
      <c r="FR116" s="238">
        <v>28.9</v>
      </c>
      <c r="FS116" s="238">
        <v>38.9</v>
      </c>
      <c r="FT116" s="238"/>
      <c r="FU116" s="238"/>
      <c r="FV116" s="238"/>
      <c r="FW116" s="238"/>
      <c r="FX116" s="238"/>
      <c r="FY116" s="238"/>
      <c r="FZ116" s="238"/>
      <c r="GA116" s="238">
        <v>1294846.183</v>
      </c>
      <c r="GB116" s="244">
        <v>48452.56</v>
      </c>
      <c r="GC116" s="242">
        <v>238.293938624931</v>
      </c>
      <c r="GD116" s="245">
        <v>25362.889073972699</v>
      </c>
      <c r="GE116" s="239">
        <v>25145.3215730337</v>
      </c>
      <c r="GF116" s="239">
        <v>19298.155999999999</v>
      </c>
      <c r="GG116" s="239">
        <v>74030.302242646998</v>
      </c>
      <c r="GH116" s="239" t="s">
        <v>473</v>
      </c>
      <c r="GI116" s="239">
        <v>32912.226926174502</v>
      </c>
      <c r="GJ116" s="239">
        <v>48946.744228969001</v>
      </c>
      <c r="GK116" s="239">
        <v>68281.497121212102</v>
      </c>
      <c r="GL116" s="239">
        <v>26728.2902348754</v>
      </c>
      <c r="GM116" s="239">
        <v>27807.669590268899</v>
      </c>
      <c r="GN116" s="239">
        <v>28100.860942895099</v>
      </c>
      <c r="GO116" s="239">
        <v>24324.115318495798</v>
      </c>
      <c r="GP116" s="239">
        <v>42869.7721028831</v>
      </c>
      <c r="GQ116" s="239">
        <v>46285.415125628198</v>
      </c>
      <c r="GR116" s="239">
        <v>71771.6184931506</v>
      </c>
      <c r="GS116" s="239">
        <v>67138.774968314101</v>
      </c>
      <c r="GT116" s="239">
        <v>38424.401694877997</v>
      </c>
      <c r="GU116" s="239">
        <v>40145.251278675503</v>
      </c>
      <c r="GV116" s="239">
        <v>36394.098053039997</v>
      </c>
      <c r="GW116" s="239">
        <v>31048.329473948001</v>
      </c>
      <c r="GX116" s="239">
        <v>39630.7858976762</v>
      </c>
      <c r="GY116" s="239">
        <v>41760.468677685902</v>
      </c>
      <c r="GZ116" s="239">
        <v>39952.071037621397</v>
      </c>
      <c r="HA116" s="239">
        <v>31961.016446280999</v>
      </c>
      <c r="HB116" s="239">
        <v>43714.085221637899</v>
      </c>
      <c r="HC116" s="239">
        <v>68223.178634217504</v>
      </c>
      <c r="HD116" s="239">
        <v>57226.762380952401</v>
      </c>
      <c r="HE116" s="239">
        <v>28841.393756463302</v>
      </c>
      <c r="HF116" s="239">
        <v>34642.128712121201</v>
      </c>
      <c r="HG116" s="239">
        <v>73394.832943591493</v>
      </c>
      <c r="HH116" s="239">
        <v>53618.085485812597</v>
      </c>
      <c r="HI116" s="239">
        <v>25633.894783104599</v>
      </c>
      <c r="HJ116" s="239">
        <v>37017.5595139172</v>
      </c>
      <c r="HK116" s="239">
        <v>33399.890169418701</v>
      </c>
      <c r="HL116" s="239">
        <v>28184.658854114699</v>
      </c>
      <c r="HM116" s="239">
        <v>16494.776365970702</v>
      </c>
      <c r="HN116" s="239">
        <v>39022.254559620102</v>
      </c>
      <c r="HO116" s="239" t="s">
        <v>473</v>
      </c>
      <c r="HP116" s="239">
        <v>71717.078867403296</v>
      </c>
      <c r="HQ116" s="239">
        <v>37406.551396599498</v>
      </c>
      <c r="HR116" s="239">
        <v>54699.726135962403</v>
      </c>
      <c r="HS116" s="239">
        <v>70849.274108643003</v>
      </c>
      <c r="HT116" s="239">
        <v>49885.4096580447</v>
      </c>
      <c r="HU116" s="239">
        <v>30208.265976900901</v>
      </c>
      <c r="HV116" s="239">
        <v>28082.8429078273</v>
      </c>
      <c r="HW116" s="239">
        <v>23659.3540092166</v>
      </c>
      <c r="HX116" s="239">
        <v>45089.1026639915</v>
      </c>
      <c r="HY116" s="239">
        <v>73166.607777777695</v>
      </c>
      <c r="HZ116" s="239">
        <v>24456.780755430202</v>
      </c>
      <c r="IA116" s="239">
        <v>22022.283321745901</v>
      </c>
      <c r="IB116" s="239">
        <v>23564.827856313801</v>
      </c>
      <c r="IC116" s="239">
        <v>35005.170585777298</v>
      </c>
      <c r="ID116" s="239">
        <v>61648.029835130001</v>
      </c>
      <c r="IE116" s="239">
        <v>34991.456587842098</v>
      </c>
      <c r="IF116" s="239">
        <v>28671.037825700201</v>
      </c>
      <c r="IG116" s="239">
        <v>26976.511828987699</v>
      </c>
      <c r="IH116" s="238"/>
      <c r="II116" s="238"/>
      <c r="IJ116" s="238"/>
      <c r="IK116" s="238"/>
      <c r="IL116" s="238"/>
      <c r="IM116" s="238"/>
      <c r="IN116" s="238"/>
      <c r="IO116" s="238"/>
      <c r="IP116" s="219"/>
    </row>
    <row r="117" spans="1:250" ht="15.75" customHeight="1">
      <c r="A117" s="237">
        <v>43101</v>
      </c>
      <c r="B117" s="240">
        <v>2878.41</v>
      </c>
      <c r="C117" s="240">
        <v>3116.59</v>
      </c>
      <c r="D117" s="240">
        <v>2387.5</v>
      </c>
      <c r="E117" s="240">
        <v>5142.38</v>
      </c>
      <c r="F117" s="240">
        <v>12342</v>
      </c>
      <c r="G117" s="240">
        <v>5768.86</v>
      </c>
      <c r="H117" s="238">
        <v>299.95600000000002</v>
      </c>
      <c r="I117" s="238" t="s">
        <v>474</v>
      </c>
      <c r="J117" s="239">
        <v>15427</v>
      </c>
      <c r="K117" s="239">
        <v>18251</v>
      </c>
      <c r="L117" s="239">
        <v>6154</v>
      </c>
      <c r="M117" s="239">
        <v>85010</v>
      </c>
      <c r="N117" s="239">
        <v>46405</v>
      </c>
      <c r="O117" s="239">
        <v>14197</v>
      </c>
      <c r="P117" s="239">
        <v>56318</v>
      </c>
      <c r="Q117" s="239">
        <v>16245</v>
      </c>
      <c r="R117" s="239">
        <v>8048</v>
      </c>
      <c r="S117" s="239">
        <v>11568</v>
      </c>
      <c r="T117" s="240">
        <v>99350</v>
      </c>
      <c r="U117" s="240">
        <v>445795</v>
      </c>
      <c r="V117" s="238"/>
      <c r="W117" s="238"/>
      <c r="X117" s="238"/>
      <c r="Y117" s="238"/>
      <c r="Z117" s="238"/>
      <c r="AA117" s="238"/>
      <c r="AB117" s="238"/>
      <c r="AC117" s="238"/>
      <c r="AD117" s="240">
        <v>77644</v>
      </c>
      <c r="AE117" s="240">
        <v>2002</v>
      </c>
      <c r="AF117" s="240">
        <v>163</v>
      </c>
      <c r="AG117" s="238">
        <v>127</v>
      </c>
      <c r="AH117" s="238">
        <v>61</v>
      </c>
      <c r="AI117" s="238">
        <v>2953</v>
      </c>
      <c r="AJ117" s="240">
        <v>82950</v>
      </c>
      <c r="AK117" s="240">
        <v>6761087</v>
      </c>
      <c r="AL117" s="240">
        <v>342152</v>
      </c>
      <c r="AM117" s="240">
        <v>20153</v>
      </c>
      <c r="AN117" s="238">
        <v>1168</v>
      </c>
      <c r="AO117" s="238">
        <v>1942</v>
      </c>
      <c r="AP117" s="238">
        <v>257695</v>
      </c>
      <c r="AQ117" s="240">
        <v>7384197</v>
      </c>
      <c r="AR117" s="240">
        <v>6215424</v>
      </c>
      <c r="AS117" s="238">
        <v>1168773</v>
      </c>
      <c r="AT117" s="240">
        <v>7384197</v>
      </c>
      <c r="AU117" s="238">
        <v>9260</v>
      </c>
      <c r="AV117" s="238">
        <v>31043</v>
      </c>
      <c r="AW117" s="238">
        <v>3890</v>
      </c>
      <c r="AX117" s="238">
        <v>14056</v>
      </c>
      <c r="AY117" s="238">
        <v>36359</v>
      </c>
      <c r="AZ117" s="238">
        <v>919</v>
      </c>
      <c r="BA117" s="238">
        <v>95527</v>
      </c>
      <c r="BB117" s="238">
        <v>2602144</v>
      </c>
      <c r="BC117" s="238">
        <v>6755762</v>
      </c>
      <c r="BD117" s="238">
        <v>957973</v>
      </c>
      <c r="BE117" s="238">
        <v>2944727</v>
      </c>
      <c r="BF117" s="238">
        <v>6507055</v>
      </c>
      <c r="BG117" s="238">
        <v>317264</v>
      </c>
      <c r="BH117" s="238">
        <v>20084925</v>
      </c>
      <c r="BI117" s="238"/>
      <c r="BJ117" s="238"/>
      <c r="BK117" s="238"/>
      <c r="BL117" s="238"/>
      <c r="BM117" s="238"/>
      <c r="BN117" s="238"/>
      <c r="BO117" s="238"/>
      <c r="BP117" s="238"/>
      <c r="BQ117" s="238"/>
      <c r="BR117" s="238"/>
      <c r="BS117" s="238"/>
      <c r="BT117" s="238"/>
      <c r="BU117" s="238"/>
      <c r="BV117" s="238"/>
      <c r="BW117" s="238">
        <v>18346714</v>
      </c>
      <c r="BX117" s="238">
        <v>1738211</v>
      </c>
      <c r="BY117" s="244">
        <v>20084925</v>
      </c>
      <c r="BZ117" s="238">
        <v>13247.247266534399</v>
      </c>
      <c r="CA117" s="243">
        <v>1057</v>
      </c>
      <c r="CB117" s="238">
        <v>475</v>
      </c>
      <c r="CC117" s="238">
        <v>222</v>
      </c>
      <c r="CD117" s="238">
        <v>117168</v>
      </c>
      <c r="CE117" s="238">
        <v>1043732</v>
      </c>
      <c r="CF117" s="240">
        <v>3045419.2382999999</v>
      </c>
      <c r="CG117" s="240">
        <v>32479208.005573999</v>
      </c>
      <c r="CH117" s="238"/>
      <c r="CI117" s="238"/>
      <c r="CJ117" s="242">
        <v>596.00391176524397</v>
      </c>
      <c r="CK117" s="243"/>
      <c r="CL117" s="238"/>
      <c r="CM117" s="238"/>
      <c r="CN117" s="238"/>
      <c r="CO117" s="238"/>
      <c r="CP117" s="238"/>
      <c r="CQ117" s="238"/>
      <c r="CR117" s="240">
        <v>12059</v>
      </c>
      <c r="CS117" s="240">
        <v>120730</v>
      </c>
      <c r="CT117" s="240">
        <v>17470</v>
      </c>
      <c r="CU117" s="240">
        <v>165054</v>
      </c>
      <c r="CV117" s="240">
        <v>7208</v>
      </c>
      <c r="CW117" s="240">
        <v>77475</v>
      </c>
      <c r="CX117" s="240">
        <v>3987</v>
      </c>
      <c r="CY117" s="240">
        <v>26731</v>
      </c>
      <c r="CZ117" s="240">
        <v>112741.30560000001</v>
      </c>
      <c r="DA117" s="240">
        <v>1096189.9339000001</v>
      </c>
      <c r="DB117" s="240">
        <v>77474.224900000001</v>
      </c>
      <c r="DC117" s="240">
        <v>839500.23580000002</v>
      </c>
      <c r="DD117" s="238"/>
      <c r="DE117" s="240">
        <v>400867</v>
      </c>
      <c r="DF117" s="240">
        <v>0.88</v>
      </c>
      <c r="DG117" s="240">
        <v>21.56</v>
      </c>
      <c r="DH117" s="240">
        <v>22.94</v>
      </c>
      <c r="DI117" s="238">
        <v>177810.96299999999</v>
      </c>
      <c r="DJ117" s="238">
        <v>65207.108999999997</v>
      </c>
      <c r="DK117" s="238">
        <v>164108.122</v>
      </c>
      <c r="DL117" s="238">
        <v>248900.21299999999</v>
      </c>
      <c r="DM117" s="238">
        <v>11354.989</v>
      </c>
      <c r="DN117" s="238">
        <v>15032.567999999999</v>
      </c>
      <c r="DO117" s="238">
        <v>94.519000000000005</v>
      </c>
      <c r="DP117" s="238">
        <v>325.46800000000002</v>
      </c>
      <c r="DQ117" s="238">
        <v>682833.951</v>
      </c>
      <c r="DR117" s="239">
        <v>20237</v>
      </c>
      <c r="DS117" s="239">
        <v>5181</v>
      </c>
      <c r="DT117" s="239">
        <v>41279</v>
      </c>
      <c r="DU117" s="239">
        <v>76353</v>
      </c>
      <c r="DV117" s="239">
        <v>466</v>
      </c>
      <c r="DW117" s="239">
        <v>2764</v>
      </c>
      <c r="DX117" s="239">
        <v>30844</v>
      </c>
      <c r="DY117" s="238">
        <v>0</v>
      </c>
      <c r="DZ117" s="239">
        <v>177124</v>
      </c>
      <c r="EA117" s="239">
        <v>2235046</v>
      </c>
      <c r="EB117" s="238">
        <v>8725</v>
      </c>
      <c r="EC117" s="238">
        <v>11515</v>
      </c>
      <c r="ED117" s="238">
        <v>457</v>
      </c>
      <c r="EE117" s="238">
        <v>1534</v>
      </c>
      <c r="EF117" s="238">
        <v>1135</v>
      </c>
      <c r="EG117" s="238">
        <v>2773</v>
      </c>
      <c r="EH117" s="238">
        <v>1463</v>
      </c>
      <c r="EI117" s="238"/>
      <c r="EJ117" s="238"/>
      <c r="EK117" s="238"/>
      <c r="EL117" s="238"/>
      <c r="EM117" s="238"/>
      <c r="EN117" s="239">
        <v>314621</v>
      </c>
      <c r="EO117" s="239">
        <v>37518</v>
      </c>
      <c r="EP117" s="239">
        <v>13010</v>
      </c>
      <c r="EQ117" s="239">
        <v>21674</v>
      </c>
      <c r="ER117" s="239">
        <v>17210</v>
      </c>
      <c r="ES117" s="239">
        <v>7188</v>
      </c>
      <c r="ET117" s="239">
        <v>23389</v>
      </c>
      <c r="EU117" s="239">
        <v>87975</v>
      </c>
      <c r="EV117" s="239">
        <v>1028740</v>
      </c>
      <c r="EW117" s="239">
        <v>83182</v>
      </c>
      <c r="EX117" s="239">
        <v>19861</v>
      </c>
      <c r="EY117" s="239">
        <v>112474</v>
      </c>
      <c r="EZ117" s="239">
        <v>72527</v>
      </c>
      <c r="FA117" s="239">
        <v>24302</v>
      </c>
      <c r="FB117" s="239">
        <v>89725</v>
      </c>
      <c r="FC117" s="239">
        <v>326562</v>
      </c>
      <c r="FD117" s="238"/>
      <c r="FE117" s="238">
        <v>2.2000000000000002</v>
      </c>
      <c r="FF117" s="238">
        <v>1.5</v>
      </c>
      <c r="FG117" s="238">
        <v>5.2</v>
      </c>
      <c r="FH117" s="238">
        <v>4.2</v>
      </c>
      <c r="FI117" s="238">
        <v>3.4</v>
      </c>
      <c r="FJ117" s="238">
        <v>3.8</v>
      </c>
      <c r="FK117" s="238">
        <v>3.7</v>
      </c>
      <c r="FL117" s="238">
        <v>64.099999999999994</v>
      </c>
      <c r="FM117" s="238">
        <v>41.7</v>
      </c>
      <c r="FN117" s="238">
        <v>51</v>
      </c>
      <c r="FO117" s="238">
        <v>64.599999999999994</v>
      </c>
      <c r="FP117" s="238">
        <v>71.900000000000006</v>
      </c>
      <c r="FQ117" s="238">
        <v>78</v>
      </c>
      <c r="FR117" s="238">
        <v>75.599999999999994</v>
      </c>
      <c r="FS117" s="238">
        <v>72</v>
      </c>
      <c r="FT117" s="238">
        <v>12315</v>
      </c>
      <c r="FU117" s="238">
        <v>5384</v>
      </c>
      <c r="FV117" s="238">
        <v>5266</v>
      </c>
      <c r="FW117" s="238">
        <v>118</v>
      </c>
      <c r="FX117" s="238">
        <v>6931</v>
      </c>
      <c r="FY117" s="238"/>
      <c r="FZ117" s="238"/>
      <c r="GA117" s="238">
        <v>1385061.953</v>
      </c>
      <c r="GB117" s="244">
        <v>51617.214999999997</v>
      </c>
      <c r="GC117" s="242">
        <v>243.85545282835201</v>
      </c>
      <c r="GD117" s="245">
        <v>18278.906607890101</v>
      </c>
      <c r="GE117" s="239">
        <v>16754.992777777799</v>
      </c>
      <c r="GF117" s="239">
        <v>13699.548571428601</v>
      </c>
      <c r="GG117" s="239">
        <v>49733.972989323898</v>
      </c>
      <c r="GH117" s="239" t="s">
        <v>473</v>
      </c>
      <c r="GI117" s="239">
        <v>20411.798098118299</v>
      </c>
      <c r="GJ117" s="239">
        <v>35057.281511640103</v>
      </c>
      <c r="GK117" s="239">
        <v>55152.078484848498</v>
      </c>
      <c r="GL117" s="239">
        <v>19007.005870331301</v>
      </c>
      <c r="GM117" s="239">
        <v>21031.3220771001</v>
      </c>
      <c r="GN117" s="239">
        <v>20502.803442294899</v>
      </c>
      <c r="GO117" s="239">
        <v>18324.864564885502</v>
      </c>
      <c r="GP117" s="239">
        <v>35092.723868980902</v>
      </c>
      <c r="GQ117" s="239">
        <v>27724.806668781701</v>
      </c>
      <c r="GR117" s="239">
        <v>61274.626204986103</v>
      </c>
      <c r="GS117" s="239">
        <v>50617.542274238796</v>
      </c>
      <c r="GT117" s="239">
        <v>26261.994523756901</v>
      </c>
      <c r="GU117" s="239">
        <v>29574.430113148799</v>
      </c>
      <c r="GV117" s="239">
        <v>25210.695126050501</v>
      </c>
      <c r="GW117" s="239">
        <v>24418.517208983099</v>
      </c>
      <c r="GX117" s="239">
        <v>26875.435806147299</v>
      </c>
      <c r="GY117" s="239">
        <v>30217.442827004201</v>
      </c>
      <c r="GZ117" s="239">
        <v>26146.8028082192</v>
      </c>
      <c r="HA117" s="239">
        <v>24330.998103448299</v>
      </c>
      <c r="HB117" s="239">
        <v>37005.829048338397</v>
      </c>
      <c r="HC117" s="239">
        <v>58361.754818957997</v>
      </c>
      <c r="HD117" s="239">
        <v>40586.119732645398</v>
      </c>
      <c r="HE117" s="239">
        <v>24320.410659820402</v>
      </c>
      <c r="HF117" s="239">
        <v>24217.159099099099</v>
      </c>
      <c r="HG117" s="239">
        <v>60494.897661079398</v>
      </c>
      <c r="HH117" s="239">
        <v>39757.529543889803</v>
      </c>
      <c r="HI117" s="239">
        <v>20128.784067621898</v>
      </c>
      <c r="HJ117" s="239">
        <v>26622.813192739799</v>
      </c>
      <c r="HK117" s="239">
        <v>24924.4560169861</v>
      </c>
      <c r="HL117" s="239">
        <v>19969.205820176801</v>
      </c>
      <c r="HM117" s="239">
        <v>11866.0175296492</v>
      </c>
      <c r="HN117" s="239">
        <v>29855.249101433201</v>
      </c>
      <c r="HO117" s="239" t="s">
        <v>473</v>
      </c>
      <c r="HP117" s="239">
        <v>71183.857886178899</v>
      </c>
      <c r="HQ117" s="239">
        <v>26064.433560931899</v>
      </c>
      <c r="HR117" s="239">
        <v>50106.3584866897</v>
      </c>
      <c r="HS117" s="239">
        <v>61676.039012138099</v>
      </c>
      <c r="HT117" s="239">
        <v>34870.227133815599</v>
      </c>
      <c r="HU117" s="239">
        <v>21900.954856293301</v>
      </c>
      <c r="HV117" s="239">
        <v>19590.738465215101</v>
      </c>
      <c r="HW117" s="239">
        <v>17144.142129436299</v>
      </c>
      <c r="HX117" s="239">
        <v>33166.068148255799</v>
      </c>
      <c r="HY117" s="239">
        <v>37174.266365914802</v>
      </c>
      <c r="HZ117" s="239">
        <v>17538.527701128802</v>
      </c>
      <c r="IA117" s="239">
        <v>18526.047947122901</v>
      </c>
      <c r="IB117" s="239">
        <v>16957.693849642699</v>
      </c>
      <c r="IC117" s="239">
        <v>26538.687528619499</v>
      </c>
      <c r="ID117" s="239">
        <v>43384.614446721302</v>
      </c>
      <c r="IE117" s="239">
        <v>28079.0840244379</v>
      </c>
      <c r="IF117" s="239">
        <v>21277.8888118381</v>
      </c>
      <c r="IG117" s="239">
        <v>17363.641987980802</v>
      </c>
      <c r="IH117" s="238"/>
      <c r="II117" s="238"/>
      <c r="IJ117" s="238"/>
      <c r="IK117" s="238"/>
      <c r="IL117" s="238"/>
      <c r="IM117" s="238"/>
      <c r="IN117" s="238"/>
      <c r="IO117" s="238"/>
      <c r="IP117" s="219"/>
    </row>
    <row r="118" spans="1:250" ht="15.75" customHeight="1">
      <c r="A118" s="237">
        <v>43132</v>
      </c>
      <c r="B118" s="240">
        <v>3241.11</v>
      </c>
      <c r="C118" s="240">
        <v>3472.22</v>
      </c>
      <c r="D118" s="240">
        <v>2683.33</v>
      </c>
      <c r="E118" s="240">
        <v>5847.35</v>
      </c>
      <c r="F118" s="240">
        <v>12298.75</v>
      </c>
      <c r="G118" s="240">
        <v>6126.88</v>
      </c>
      <c r="H118" s="238">
        <v>246.47200000000001</v>
      </c>
      <c r="I118" s="238" t="s">
        <v>474</v>
      </c>
      <c r="J118" s="239">
        <v>28999</v>
      </c>
      <c r="K118" s="239">
        <v>14296</v>
      </c>
      <c r="L118" s="239">
        <v>11887</v>
      </c>
      <c r="M118" s="239">
        <v>154537</v>
      </c>
      <c r="N118" s="239">
        <v>34881</v>
      </c>
      <c r="O118" s="239">
        <v>27158</v>
      </c>
      <c r="P118" s="239">
        <v>108749</v>
      </c>
      <c r="Q118" s="239">
        <v>12208</v>
      </c>
      <c r="R118" s="239">
        <v>15005</v>
      </c>
      <c r="S118" s="239">
        <v>12532</v>
      </c>
      <c r="T118" s="240">
        <v>91092</v>
      </c>
      <c r="U118" s="240">
        <v>410393</v>
      </c>
      <c r="V118" s="238"/>
      <c r="W118" s="238"/>
      <c r="X118" s="238"/>
      <c r="Y118" s="238"/>
      <c r="Z118" s="238"/>
      <c r="AA118" s="238"/>
      <c r="AB118" s="238"/>
      <c r="AC118" s="238"/>
      <c r="AD118" s="240">
        <v>64873</v>
      </c>
      <c r="AE118" s="240">
        <v>1943</v>
      </c>
      <c r="AF118" s="240">
        <v>95</v>
      </c>
      <c r="AG118" s="238">
        <v>80</v>
      </c>
      <c r="AH118" s="238">
        <v>46</v>
      </c>
      <c r="AI118" s="238">
        <v>3889</v>
      </c>
      <c r="AJ118" s="240">
        <v>70926</v>
      </c>
      <c r="AK118" s="240">
        <v>5671456</v>
      </c>
      <c r="AL118" s="240">
        <v>336594</v>
      </c>
      <c r="AM118" s="240">
        <v>14483</v>
      </c>
      <c r="AN118" s="238">
        <v>752</v>
      </c>
      <c r="AO118" s="238">
        <v>1321</v>
      </c>
      <c r="AP118" s="238">
        <v>368668</v>
      </c>
      <c r="AQ118" s="240">
        <v>6393274</v>
      </c>
      <c r="AR118" s="240">
        <v>5423450</v>
      </c>
      <c r="AS118" s="238">
        <v>969824</v>
      </c>
      <c r="AT118" s="240">
        <v>6393274</v>
      </c>
      <c r="AU118" s="238">
        <v>9546</v>
      </c>
      <c r="AV118" s="238">
        <v>27023</v>
      </c>
      <c r="AW118" s="238">
        <v>5269</v>
      </c>
      <c r="AX118" s="238">
        <v>13510</v>
      </c>
      <c r="AY118" s="238">
        <v>30870</v>
      </c>
      <c r="AZ118" s="238">
        <v>1107</v>
      </c>
      <c r="BA118" s="238">
        <v>87325</v>
      </c>
      <c r="BB118" s="238">
        <v>2718464</v>
      </c>
      <c r="BC118" s="238">
        <v>5889445</v>
      </c>
      <c r="BD118" s="238">
        <v>1320600</v>
      </c>
      <c r="BE118" s="238">
        <v>2871525</v>
      </c>
      <c r="BF118" s="238">
        <v>5549740</v>
      </c>
      <c r="BG118" s="238">
        <v>383373</v>
      </c>
      <c r="BH118" s="238">
        <v>18733147</v>
      </c>
      <c r="BI118" s="238"/>
      <c r="BJ118" s="238"/>
      <c r="BK118" s="238"/>
      <c r="BL118" s="238"/>
      <c r="BM118" s="238"/>
      <c r="BN118" s="238"/>
      <c r="BO118" s="238"/>
      <c r="BP118" s="238"/>
      <c r="BQ118" s="238"/>
      <c r="BR118" s="238"/>
      <c r="BS118" s="238"/>
      <c r="BT118" s="238"/>
      <c r="BU118" s="238"/>
      <c r="BV118" s="238"/>
      <c r="BW118" s="238">
        <v>16604983</v>
      </c>
      <c r="BX118" s="238">
        <v>2128164</v>
      </c>
      <c r="BY118" s="244">
        <v>18733147</v>
      </c>
      <c r="BZ118" s="238">
        <v>13501.362541235199</v>
      </c>
      <c r="CA118" s="243">
        <v>1068</v>
      </c>
      <c r="CB118" s="238">
        <v>481</v>
      </c>
      <c r="CC118" s="238">
        <v>226</v>
      </c>
      <c r="CD118" s="238">
        <v>103940</v>
      </c>
      <c r="CE118" s="238">
        <v>924085</v>
      </c>
      <c r="CF118" s="240">
        <v>2937954.9705099999</v>
      </c>
      <c r="CG118" s="240">
        <v>31736824.552140001</v>
      </c>
      <c r="CH118" s="238"/>
      <c r="CI118" s="238"/>
      <c r="CJ118" s="242">
        <v>540.20204849326001</v>
      </c>
      <c r="CK118" s="243"/>
      <c r="CL118" s="238"/>
      <c r="CM118" s="238"/>
      <c r="CN118" s="238"/>
      <c r="CO118" s="238"/>
      <c r="CP118" s="238"/>
      <c r="CQ118" s="238"/>
      <c r="CR118" s="240">
        <v>6626</v>
      </c>
      <c r="CS118" s="240">
        <v>69795</v>
      </c>
      <c r="CT118" s="240">
        <v>14725</v>
      </c>
      <c r="CU118" s="240">
        <v>130844</v>
      </c>
      <c r="CV118" s="240">
        <v>5148</v>
      </c>
      <c r="CW118" s="240">
        <v>58494</v>
      </c>
      <c r="CX118" s="240">
        <v>3562</v>
      </c>
      <c r="CY118" s="240">
        <v>22664</v>
      </c>
      <c r="CZ118" s="240">
        <v>95872.682100000005</v>
      </c>
      <c r="DA118" s="240">
        <v>988145.93640000001</v>
      </c>
      <c r="DB118" s="240">
        <v>68584.270799999998</v>
      </c>
      <c r="DC118" s="240">
        <v>771662.34450000001</v>
      </c>
      <c r="DD118" s="238"/>
      <c r="DE118" s="240">
        <v>356594</v>
      </c>
      <c r="DF118" s="240">
        <v>0.6440091368227</v>
      </c>
      <c r="DG118" s="240">
        <v>21.405062689617001</v>
      </c>
      <c r="DH118" s="240">
        <v>22.738085376496301</v>
      </c>
      <c r="DI118" s="238">
        <v>196857.64300000001</v>
      </c>
      <c r="DJ118" s="238">
        <v>67639.498000000007</v>
      </c>
      <c r="DK118" s="238">
        <v>158478.39000000001</v>
      </c>
      <c r="DL118" s="238">
        <v>216525.51500000001</v>
      </c>
      <c r="DM118" s="238">
        <v>11220.173000000001</v>
      </c>
      <c r="DN118" s="238">
        <v>16452.135999999999</v>
      </c>
      <c r="DO118" s="238">
        <v>91.545000000000002</v>
      </c>
      <c r="DP118" s="238">
        <v>329.82499999999999</v>
      </c>
      <c r="DQ118" s="238">
        <v>667594.72499999998</v>
      </c>
      <c r="DR118" s="239">
        <v>19437</v>
      </c>
      <c r="DS118" s="239">
        <v>4760</v>
      </c>
      <c r="DT118" s="239">
        <v>36603</v>
      </c>
      <c r="DU118" s="239">
        <v>68672</v>
      </c>
      <c r="DV118" s="239">
        <v>404</v>
      </c>
      <c r="DW118" s="239">
        <v>2660</v>
      </c>
      <c r="DX118" s="239">
        <v>28541</v>
      </c>
      <c r="DY118" s="238">
        <v>0</v>
      </c>
      <c r="DZ118" s="239">
        <v>161077</v>
      </c>
      <c r="EA118" s="239">
        <v>2084465</v>
      </c>
      <c r="EB118" s="238">
        <v>8087</v>
      </c>
      <c r="EC118" s="238">
        <v>10877</v>
      </c>
      <c r="ED118" s="238">
        <v>765</v>
      </c>
      <c r="EE118" s="238">
        <v>1314</v>
      </c>
      <c r="EF118" s="238">
        <v>970</v>
      </c>
      <c r="EG118" s="238">
        <v>2045</v>
      </c>
      <c r="EH118" s="238">
        <v>601</v>
      </c>
      <c r="EI118" s="238"/>
      <c r="EJ118" s="238"/>
      <c r="EK118" s="238"/>
      <c r="EL118" s="238"/>
      <c r="EM118" s="238"/>
      <c r="EN118" s="239">
        <v>277577</v>
      </c>
      <c r="EO118" s="239">
        <v>37938</v>
      </c>
      <c r="EP118" s="239">
        <v>11752</v>
      </c>
      <c r="EQ118" s="239">
        <v>17671</v>
      </c>
      <c r="ER118" s="239">
        <v>16595</v>
      </c>
      <c r="ES118" s="239">
        <v>7031</v>
      </c>
      <c r="ET118" s="239">
        <v>18899</v>
      </c>
      <c r="EU118" s="239">
        <v>75565</v>
      </c>
      <c r="EV118" s="239">
        <v>874518</v>
      </c>
      <c r="EW118" s="239">
        <v>80009</v>
      </c>
      <c r="EX118" s="239">
        <v>18708</v>
      </c>
      <c r="EY118" s="239">
        <v>85055</v>
      </c>
      <c r="EZ118" s="239">
        <v>64776</v>
      </c>
      <c r="FA118" s="239">
        <v>22260</v>
      </c>
      <c r="FB118" s="239">
        <v>73407</v>
      </c>
      <c r="FC118" s="239">
        <v>280206</v>
      </c>
      <c r="FD118" s="238"/>
      <c r="FE118" s="238">
        <v>2.1</v>
      </c>
      <c r="FF118" s="238">
        <v>1.6</v>
      </c>
      <c r="FG118" s="238">
        <v>4.8</v>
      </c>
      <c r="FH118" s="238">
        <v>3.9</v>
      </c>
      <c r="FI118" s="238">
        <v>3.2</v>
      </c>
      <c r="FJ118" s="238">
        <v>3.9</v>
      </c>
      <c r="FK118" s="238">
        <v>3.7</v>
      </c>
      <c r="FL118" s="238">
        <v>60.8</v>
      </c>
      <c r="FM118" s="238">
        <v>44.3</v>
      </c>
      <c r="FN118" s="238">
        <v>53.2</v>
      </c>
      <c r="FO118" s="238">
        <v>53.3</v>
      </c>
      <c r="FP118" s="238">
        <v>66</v>
      </c>
      <c r="FQ118" s="238">
        <v>79</v>
      </c>
      <c r="FR118" s="238">
        <v>68</v>
      </c>
      <c r="FS118" s="238">
        <v>69.400000000000006</v>
      </c>
      <c r="FT118" s="238">
        <v>13296</v>
      </c>
      <c r="FU118" s="238">
        <v>6995</v>
      </c>
      <c r="FV118" s="238">
        <v>6897</v>
      </c>
      <c r="FW118" s="238">
        <v>98</v>
      </c>
      <c r="FX118" s="238">
        <v>6302</v>
      </c>
      <c r="FY118" s="238"/>
      <c r="FZ118" s="238"/>
      <c r="GA118" s="238">
        <v>1446627.25</v>
      </c>
      <c r="GB118" s="244">
        <v>53911.574000000001</v>
      </c>
      <c r="GC118" s="242">
        <v>249.913903992044</v>
      </c>
      <c r="GD118" s="245">
        <v>17796.4790893442</v>
      </c>
      <c r="GE118" s="239">
        <v>15985.185111111099</v>
      </c>
      <c r="GF118" s="239">
        <v>14326.9471428571</v>
      </c>
      <c r="GG118" s="239">
        <v>49078.6785611511</v>
      </c>
      <c r="GH118" s="239" t="s">
        <v>473</v>
      </c>
      <c r="GI118" s="239">
        <v>19811.960019880698</v>
      </c>
      <c r="GJ118" s="239">
        <v>32867.0946640576</v>
      </c>
      <c r="GK118" s="239">
        <v>56299.7815625</v>
      </c>
      <c r="GL118" s="239">
        <v>17397.8125843503</v>
      </c>
      <c r="GM118" s="239">
        <v>20081.030058274999</v>
      </c>
      <c r="GN118" s="239">
        <v>19127.4422962963</v>
      </c>
      <c r="GO118" s="239">
        <v>16721.1985703305</v>
      </c>
      <c r="GP118" s="239">
        <v>27951.3310260771</v>
      </c>
      <c r="GQ118" s="239">
        <v>25476.583167819001</v>
      </c>
      <c r="GR118" s="239">
        <v>50639.847047353796</v>
      </c>
      <c r="GS118" s="239">
        <v>48032.139788332599</v>
      </c>
      <c r="GT118" s="239">
        <v>24708.198120551599</v>
      </c>
      <c r="GU118" s="239">
        <v>27103.137450751001</v>
      </c>
      <c r="GV118" s="239">
        <v>23149.6701096775</v>
      </c>
      <c r="GW118" s="239">
        <v>21220.988891662499</v>
      </c>
      <c r="GX118" s="239">
        <v>25251.044391459702</v>
      </c>
      <c r="GY118" s="239">
        <v>29857.429212283001</v>
      </c>
      <c r="GZ118" s="239">
        <v>23757.998621082701</v>
      </c>
      <c r="HA118" s="239">
        <v>22441.729500000001</v>
      </c>
      <c r="HB118" s="239">
        <v>38900.713168908798</v>
      </c>
      <c r="HC118" s="239">
        <v>46547.642679644101</v>
      </c>
      <c r="HD118" s="239">
        <v>36584.987731958601</v>
      </c>
      <c r="HE118" s="239">
        <v>20456.4168878481</v>
      </c>
      <c r="HF118" s="239">
        <v>22631.993362068999</v>
      </c>
      <c r="HG118" s="239">
        <v>60830.8601540831</v>
      </c>
      <c r="HH118" s="239">
        <v>38031.434999999903</v>
      </c>
      <c r="HI118" s="239">
        <v>18218.326257429901</v>
      </c>
      <c r="HJ118" s="239">
        <v>25935.330873501702</v>
      </c>
      <c r="HK118" s="239">
        <v>23577.655868949201</v>
      </c>
      <c r="HL118" s="239">
        <v>20383.832328933098</v>
      </c>
      <c r="HM118" s="239">
        <v>12270.531342000701</v>
      </c>
      <c r="HN118" s="239">
        <v>28847.990835080702</v>
      </c>
      <c r="HO118" s="239" t="s">
        <v>473</v>
      </c>
      <c r="HP118" s="239">
        <v>67047.663243243194</v>
      </c>
      <c r="HQ118" s="239">
        <v>26481.100763248302</v>
      </c>
      <c r="HR118" s="239">
        <v>37826.502004624999</v>
      </c>
      <c r="HS118" s="239">
        <v>48395.517338694299</v>
      </c>
      <c r="HT118" s="239">
        <v>31988.0100468604</v>
      </c>
      <c r="HU118" s="239">
        <v>21875.562711022802</v>
      </c>
      <c r="HV118" s="239">
        <v>19544.098865834399</v>
      </c>
      <c r="HW118" s="239">
        <v>17459.0354105263</v>
      </c>
      <c r="HX118" s="239">
        <v>36570.117665565202</v>
      </c>
      <c r="HY118" s="239">
        <v>44112.083865336703</v>
      </c>
      <c r="HZ118" s="239">
        <v>17160.067253143501</v>
      </c>
      <c r="IA118" s="239">
        <v>18460.609991697798</v>
      </c>
      <c r="IB118" s="239">
        <v>16668.398450902099</v>
      </c>
      <c r="IC118" s="239">
        <v>25112.0619249306</v>
      </c>
      <c r="ID118" s="239">
        <v>41563.446053719003</v>
      </c>
      <c r="IE118" s="239">
        <v>27102.0633537619</v>
      </c>
      <c r="IF118" s="239">
        <v>19009.9358164972</v>
      </c>
      <c r="IG118" s="239">
        <v>19634.6788368706</v>
      </c>
      <c r="IH118" s="238"/>
      <c r="II118" s="238"/>
      <c r="IJ118" s="238"/>
      <c r="IK118" s="238"/>
      <c r="IL118" s="238"/>
      <c r="IM118" s="238"/>
      <c r="IN118" s="238"/>
      <c r="IO118" s="238"/>
      <c r="IP118" s="219"/>
    </row>
    <row r="119" spans="1:250" ht="15.75" customHeight="1">
      <c r="A119" s="237">
        <v>43160</v>
      </c>
      <c r="B119" s="240">
        <v>3454.25</v>
      </c>
      <c r="C119" s="240">
        <v>3835</v>
      </c>
      <c r="D119" s="240">
        <v>3249.17</v>
      </c>
      <c r="E119" s="240">
        <v>5952.15</v>
      </c>
      <c r="F119" s="240" t="s">
        <v>473</v>
      </c>
      <c r="G119" s="240">
        <v>6148.82</v>
      </c>
      <c r="H119" s="238">
        <v>269.92</v>
      </c>
      <c r="I119" s="238" t="s">
        <v>474</v>
      </c>
      <c r="J119" s="239">
        <v>41206</v>
      </c>
      <c r="K119" s="239">
        <v>21901</v>
      </c>
      <c r="L119" s="239">
        <v>7114</v>
      </c>
      <c r="M119" s="239">
        <v>223849</v>
      </c>
      <c r="N119" s="239">
        <v>50866</v>
      </c>
      <c r="O119" s="239">
        <v>16045</v>
      </c>
      <c r="P119" s="239">
        <v>162466</v>
      </c>
      <c r="Q119" s="239">
        <v>17804</v>
      </c>
      <c r="R119" s="239">
        <v>8478</v>
      </c>
      <c r="S119" s="239">
        <v>13384</v>
      </c>
      <c r="T119" s="240">
        <v>114735</v>
      </c>
      <c r="U119" s="240">
        <v>495227</v>
      </c>
      <c r="V119" s="238"/>
      <c r="W119" s="238"/>
      <c r="X119" s="238"/>
      <c r="Y119" s="238"/>
      <c r="Z119" s="238"/>
      <c r="AA119" s="238"/>
      <c r="AB119" s="238"/>
      <c r="AC119" s="238"/>
      <c r="AD119" s="240">
        <v>73030</v>
      </c>
      <c r="AE119" s="240">
        <v>2442</v>
      </c>
      <c r="AF119" s="240">
        <v>95</v>
      </c>
      <c r="AG119" s="238">
        <v>212</v>
      </c>
      <c r="AH119" s="238">
        <v>60</v>
      </c>
      <c r="AI119" s="238">
        <v>4904</v>
      </c>
      <c r="AJ119" s="240">
        <v>80743</v>
      </c>
      <c r="AK119" s="240">
        <v>6583540</v>
      </c>
      <c r="AL119" s="240">
        <v>415976</v>
      </c>
      <c r="AM119" s="240">
        <v>14524</v>
      </c>
      <c r="AN119" s="238">
        <v>2250</v>
      </c>
      <c r="AO119" s="238">
        <v>1580</v>
      </c>
      <c r="AP119" s="238">
        <v>505217</v>
      </c>
      <c r="AQ119" s="240">
        <v>7523087</v>
      </c>
      <c r="AR119" s="240">
        <v>6335860</v>
      </c>
      <c r="AS119" s="238">
        <v>1187227</v>
      </c>
      <c r="AT119" s="240">
        <v>7523087</v>
      </c>
      <c r="AU119" s="238">
        <v>10512</v>
      </c>
      <c r="AV119" s="238">
        <v>28851</v>
      </c>
      <c r="AW119" s="238">
        <v>5949</v>
      </c>
      <c r="AX119" s="238">
        <v>14210</v>
      </c>
      <c r="AY119" s="238">
        <v>31973</v>
      </c>
      <c r="AZ119" s="238">
        <v>1211</v>
      </c>
      <c r="BA119" s="238">
        <v>92706</v>
      </c>
      <c r="BB119" s="238">
        <v>2960517</v>
      </c>
      <c r="BC119" s="238">
        <v>6303807</v>
      </c>
      <c r="BD119" s="238">
        <v>1469926</v>
      </c>
      <c r="BE119" s="238">
        <v>3035783</v>
      </c>
      <c r="BF119" s="238">
        <v>5753970</v>
      </c>
      <c r="BG119" s="238">
        <v>425241</v>
      </c>
      <c r="BH119" s="238">
        <v>19949244</v>
      </c>
      <c r="BI119" s="238"/>
      <c r="BJ119" s="238"/>
      <c r="BK119" s="238"/>
      <c r="BL119" s="238"/>
      <c r="BM119" s="238"/>
      <c r="BN119" s="238"/>
      <c r="BO119" s="238"/>
      <c r="BP119" s="238"/>
      <c r="BQ119" s="238"/>
      <c r="BR119" s="238"/>
      <c r="BS119" s="238"/>
      <c r="BT119" s="238"/>
      <c r="BU119" s="238"/>
      <c r="BV119" s="238"/>
      <c r="BW119" s="238">
        <v>17298570</v>
      </c>
      <c r="BX119" s="238">
        <v>2650674</v>
      </c>
      <c r="BY119" s="244">
        <v>19949244</v>
      </c>
      <c r="BZ119" s="238">
        <v>13824.637100677401</v>
      </c>
      <c r="CA119" s="243">
        <v>1085</v>
      </c>
      <c r="CB119" s="238">
        <v>482</v>
      </c>
      <c r="CC119" s="238">
        <v>232</v>
      </c>
      <c r="CD119" s="238">
        <v>127826</v>
      </c>
      <c r="CE119" s="238">
        <v>1091122</v>
      </c>
      <c r="CF119" s="240">
        <v>3253862.2000199999</v>
      </c>
      <c r="CG119" s="240">
        <v>36531291.328670003</v>
      </c>
      <c r="CH119" s="238"/>
      <c r="CI119" s="238"/>
      <c r="CJ119" s="242">
        <v>650.07887341875301</v>
      </c>
      <c r="CK119" s="243"/>
      <c r="CL119" s="238"/>
      <c r="CM119" s="238"/>
      <c r="CN119" s="238"/>
      <c r="CO119" s="238"/>
      <c r="CP119" s="238"/>
      <c r="CQ119" s="238"/>
      <c r="CR119" s="240">
        <v>8318</v>
      </c>
      <c r="CS119" s="240">
        <v>85545</v>
      </c>
      <c r="CT119" s="240">
        <v>16839</v>
      </c>
      <c r="CU119" s="240">
        <v>150893</v>
      </c>
      <c r="CV119" s="240">
        <v>6087</v>
      </c>
      <c r="CW119" s="240">
        <v>69992</v>
      </c>
      <c r="CX119" s="240">
        <v>3996</v>
      </c>
      <c r="CY119" s="240">
        <v>27810</v>
      </c>
      <c r="CZ119" s="240">
        <v>132014.82769999999</v>
      </c>
      <c r="DA119" s="240">
        <v>1207909.6891999999</v>
      </c>
      <c r="DB119" s="240">
        <v>70949.649600000004</v>
      </c>
      <c r="DC119" s="240">
        <v>827481.97369999997</v>
      </c>
      <c r="DD119" s="238"/>
      <c r="DE119" s="240">
        <v>199741</v>
      </c>
      <c r="DF119" s="240">
        <v>0.94082275893737899</v>
      </c>
      <c r="DG119" s="240">
        <v>20.7845653015513</v>
      </c>
      <c r="DH119" s="240">
        <v>22.777884849205201</v>
      </c>
      <c r="DI119" s="238">
        <v>197975.00899999999</v>
      </c>
      <c r="DJ119" s="238">
        <v>67976.653999999995</v>
      </c>
      <c r="DK119" s="238">
        <v>170293.894</v>
      </c>
      <c r="DL119" s="238">
        <v>228518.777</v>
      </c>
      <c r="DM119" s="238">
        <v>12399.683000000001</v>
      </c>
      <c r="DN119" s="238">
        <v>17954.490000000002</v>
      </c>
      <c r="DO119" s="238">
        <v>127.244</v>
      </c>
      <c r="DP119" s="238">
        <v>336.61799999999999</v>
      </c>
      <c r="DQ119" s="238">
        <v>695582.36899999995</v>
      </c>
      <c r="DR119" s="239">
        <v>24384</v>
      </c>
      <c r="DS119" s="239">
        <v>5454</v>
      </c>
      <c r="DT119" s="239">
        <v>43201</v>
      </c>
      <c r="DU119" s="239">
        <v>78117</v>
      </c>
      <c r="DV119" s="239">
        <v>448</v>
      </c>
      <c r="DW119" s="239">
        <v>2979</v>
      </c>
      <c r="DX119" s="239">
        <v>31804</v>
      </c>
      <c r="DY119" s="238">
        <v>0</v>
      </c>
      <c r="DZ119" s="239">
        <v>186387</v>
      </c>
      <c r="EA119" s="239">
        <v>2381958</v>
      </c>
      <c r="EB119" s="238">
        <v>8706</v>
      </c>
      <c r="EC119" s="238">
        <v>12257</v>
      </c>
      <c r="ED119" s="238">
        <v>892</v>
      </c>
      <c r="EE119" s="238">
        <v>607</v>
      </c>
      <c r="EF119" s="238">
        <v>1255</v>
      </c>
      <c r="EG119" s="238">
        <v>3141</v>
      </c>
      <c r="EH119" s="238">
        <v>1236</v>
      </c>
      <c r="EI119" s="238"/>
      <c r="EJ119" s="238"/>
      <c r="EK119" s="238"/>
      <c r="EL119" s="238"/>
      <c r="EM119" s="238"/>
      <c r="EN119" s="239">
        <v>221007</v>
      </c>
      <c r="EO119" s="239">
        <v>37833</v>
      </c>
      <c r="EP119" s="239">
        <v>11521</v>
      </c>
      <c r="EQ119" s="239">
        <v>10447</v>
      </c>
      <c r="ER119" s="239">
        <v>11892</v>
      </c>
      <c r="ES119" s="239">
        <v>5631</v>
      </c>
      <c r="ET119" s="239">
        <v>11455</v>
      </c>
      <c r="EU119" s="239">
        <v>49186</v>
      </c>
      <c r="EV119" s="239">
        <v>613925</v>
      </c>
      <c r="EW119" s="239">
        <v>79175</v>
      </c>
      <c r="EX119" s="239">
        <v>17980</v>
      </c>
      <c r="EY119" s="239">
        <v>35404</v>
      </c>
      <c r="EZ119" s="239">
        <v>39819</v>
      </c>
      <c r="FA119" s="239">
        <v>15353</v>
      </c>
      <c r="FB119" s="239">
        <v>47206</v>
      </c>
      <c r="FC119" s="239">
        <v>186889</v>
      </c>
      <c r="FD119" s="238"/>
      <c r="FE119" s="238">
        <v>2.1</v>
      </c>
      <c r="FF119" s="238">
        <v>1.6</v>
      </c>
      <c r="FG119" s="238">
        <v>3.4</v>
      </c>
      <c r="FH119" s="238">
        <v>3.3</v>
      </c>
      <c r="FI119" s="238">
        <v>2.7</v>
      </c>
      <c r="FJ119" s="238">
        <v>4.0999999999999996</v>
      </c>
      <c r="FK119" s="238">
        <v>3.8</v>
      </c>
      <c r="FL119" s="238">
        <v>42.3</v>
      </c>
      <c r="FM119" s="238">
        <v>38.9</v>
      </c>
      <c r="FN119" s="238">
        <v>45.6</v>
      </c>
      <c r="FO119" s="238">
        <v>25.4</v>
      </c>
      <c r="FP119" s="238">
        <v>41.6</v>
      </c>
      <c r="FQ119" s="238">
        <v>52.2</v>
      </c>
      <c r="FR119" s="238">
        <v>45.6</v>
      </c>
      <c r="FS119" s="238">
        <v>48.1</v>
      </c>
      <c r="FT119" s="238">
        <v>12051</v>
      </c>
      <c r="FU119" s="238">
        <v>5499</v>
      </c>
      <c r="FV119" s="238">
        <v>5396</v>
      </c>
      <c r="FW119" s="238">
        <v>103</v>
      </c>
      <c r="FX119" s="238">
        <v>6552</v>
      </c>
      <c r="FY119" s="238"/>
      <c r="FZ119" s="238"/>
      <c r="GA119" s="238">
        <v>1408972.2620000001</v>
      </c>
      <c r="GB119" s="244">
        <v>52508.281999999999</v>
      </c>
      <c r="GC119" s="242">
        <v>254.26149483654299</v>
      </c>
      <c r="GD119" s="245">
        <v>17622.525496553098</v>
      </c>
      <c r="GE119" s="239">
        <v>16689.920869565201</v>
      </c>
      <c r="GF119" s="239">
        <v>18831.642857142899</v>
      </c>
      <c r="GG119" s="239">
        <v>73961.750392857095</v>
      </c>
      <c r="GH119" s="239" t="s">
        <v>473</v>
      </c>
      <c r="GI119" s="239">
        <v>20734.5054940712</v>
      </c>
      <c r="GJ119" s="239">
        <v>32026.809324891201</v>
      </c>
      <c r="GK119" s="239">
        <v>78654.449062500003</v>
      </c>
      <c r="GL119" s="239">
        <v>18002.014399431398</v>
      </c>
      <c r="GM119" s="239">
        <v>20630.769081515398</v>
      </c>
      <c r="GN119" s="239">
        <v>20823.0887583445</v>
      </c>
      <c r="GO119" s="239">
        <v>17890.297068965501</v>
      </c>
      <c r="GP119" s="239">
        <v>28680.058306041701</v>
      </c>
      <c r="GQ119" s="239">
        <v>30064.903307887998</v>
      </c>
      <c r="GR119" s="239">
        <v>47074.789561643804</v>
      </c>
      <c r="GS119" s="239">
        <v>50499.894396506097</v>
      </c>
      <c r="GT119" s="239">
        <v>26162.353225806601</v>
      </c>
      <c r="GU119" s="239">
        <v>35558.822952122602</v>
      </c>
      <c r="GV119" s="239">
        <v>23551.895740979398</v>
      </c>
      <c r="GW119" s="239">
        <v>21337.832362657999</v>
      </c>
      <c r="GX119" s="239">
        <v>28146.720452798399</v>
      </c>
      <c r="GY119" s="239">
        <v>29586.453430079098</v>
      </c>
      <c r="GZ119" s="239">
        <v>23483.938049886601</v>
      </c>
      <c r="HA119" s="239">
        <v>24349.476747967499</v>
      </c>
      <c r="HB119" s="239">
        <v>31266.112467924599</v>
      </c>
      <c r="HC119" s="239">
        <v>44734.128398231704</v>
      </c>
      <c r="HD119" s="239">
        <v>36063.205374701698</v>
      </c>
      <c r="HE119" s="239">
        <v>22497.9654878049</v>
      </c>
      <c r="HF119" s="239">
        <v>23481.576956521702</v>
      </c>
      <c r="HG119" s="239">
        <v>51693.586102167203</v>
      </c>
      <c r="HH119" s="239">
        <v>38870.5116251074</v>
      </c>
      <c r="HI119" s="239">
        <v>19497.434111659899</v>
      </c>
      <c r="HJ119" s="239">
        <v>26153.187897096199</v>
      </c>
      <c r="HK119" s="239">
        <v>23976.6210946834</v>
      </c>
      <c r="HL119" s="239">
        <v>20101.8407081884</v>
      </c>
      <c r="HM119" s="239">
        <v>12635.485721102899</v>
      </c>
      <c r="HN119" s="239">
        <v>30384.6890199882</v>
      </c>
      <c r="HO119" s="239" t="s">
        <v>473</v>
      </c>
      <c r="HP119" s="239">
        <v>65485.794769647699</v>
      </c>
      <c r="HQ119" s="239">
        <v>27496.930360945698</v>
      </c>
      <c r="HR119" s="239">
        <v>47377.838111271602</v>
      </c>
      <c r="HS119" s="239">
        <v>60874.231723750701</v>
      </c>
      <c r="HT119" s="239">
        <v>34737.037947639103</v>
      </c>
      <c r="HU119" s="239">
        <v>22737.8572338308</v>
      </c>
      <c r="HV119" s="239">
        <v>19310.1976596124</v>
      </c>
      <c r="HW119" s="239">
        <v>16771.686593886501</v>
      </c>
      <c r="HX119" s="239">
        <v>34050.435360971998</v>
      </c>
      <c r="HY119" s="239">
        <v>33778.6725179856</v>
      </c>
      <c r="HZ119" s="239">
        <v>17201.117511132899</v>
      </c>
      <c r="IA119" s="239">
        <v>18755.364286991498</v>
      </c>
      <c r="IB119" s="239">
        <v>18042.593626809899</v>
      </c>
      <c r="IC119" s="239">
        <v>24811.3002406122</v>
      </c>
      <c r="ID119" s="239">
        <v>40385.275630165299</v>
      </c>
      <c r="IE119" s="239">
        <v>26480.438937942799</v>
      </c>
      <c r="IF119" s="239">
        <v>19956.669661116899</v>
      </c>
      <c r="IG119" s="239">
        <v>20231.138966397401</v>
      </c>
      <c r="IH119" s="238"/>
      <c r="II119" s="238"/>
      <c r="IJ119" s="238"/>
      <c r="IK119" s="238"/>
      <c r="IL119" s="238"/>
      <c r="IM119" s="238"/>
      <c r="IN119" s="238"/>
      <c r="IO119" s="238"/>
      <c r="IP119" s="219"/>
    </row>
    <row r="120" spans="1:250" ht="15.75" customHeight="1">
      <c r="A120" s="237">
        <v>43191</v>
      </c>
      <c r="B120" s="240">
        <v>3653.16</v>
      </c>
      <c r="C120" s="240">
        <v>4357.37</v>
      </c>
      <c r="D120" s="240">
        <v>2993.75</v>
      </c>
      <c r="E120" s="240">
        <v>6180.26</v>
      </c>
      <c r="F120" s="240">
        <v>16105</v>
      </c>
      <c r="G120" s="240">
        <v>6035</v>
      </c>
      <c r="H120" s="238">
        <v>256.93900000000002</v>
      </c>
      <c r="I120" s="238" t="s">
        <v>474</v>
      </c>
      <c r="J120" s="239">
        <v>41177</v>
      </c>
      <c r="K120" s="239">
        <v>16915</v>
      </c>
      <c r="L120" s="239">
        <v>7815</v>
      </c>
      <c r="M120" s="239">
        <v>215713</v>
      </c>
      <c r="N120" s="239">
        <v>40168</v>
      </c>
      <c r="O120" s="239">
        <v>18024</v>
      </c>
      <c r="P120" s="239">
        <v>155659</v>
      </c>
      <c r="Q120" s="239">
        <v>14059</v>
      </c>
      <c r="R120" s="239">
        <v>9851</v>
      </c>
      <c r="S120" s="239">
        <v>14756.1</v>
      </c>
      <c r="T120" s="240">
        <v>111077</v>
      </c>
      <c r="U120" s="240">
        <v>494888</v>
      </c>
      <c r="V120" s="238"/>
      <c r="W120" s="238"/>
      <c r="X120" s="238"/>
      <c r="Y120" s="238"/>
      <c r="Z120" s="238"/>
      <c r="AA120" s="238"/>
      <c r="AB120" s="238"/>
      <c r="AC120" s="238"/>
      <c r="AD120" s="240">
        <v>69625</v>
      </c>
      <c r="AE120" s="240">
        <v>2174</v>
      </c>
      <c r="AF120" s="240">
        <v>95</v>
      </c>
      <c r="AG120" s="238">
        <v>128</v>
      </c>
      <c r="AH120" s="238">
        <v>139</v>
      </c>
      <c r="AI120" s="238">
        <v>4902</v>
      </c>
      <c r="AJ120" s="240">
        <v>77063</v>
      </c>
      <c r="AK120" s="240">
        <v>6400765</v>
      </c>
      <c r="AL120" s="240">
        <v>377111</v>
      </c>
      <c r="AM120" s="240">
        <v>14600</v>
      </c>
      <c r="AN120" s="238">
        <v>1336</v>
      </c>
      <c r="AO120" s="238">
        <v>8119</v>
      </c>
      <c r="AP120" s="238">
        <v>491307</v>
      </c>
      <c r="AQ120" s="240">
        <v>7293238</v>
      </c>
      <c r="AR120" s="240">
        <v>6171815</v>
      </c>
      <c r="AS120" s="238">
        <v>1121423</v>
      </c>
      <c r="AT120" s="240">
        <v>7293238</v>
      </c>
      <c r="AU120" s="238">
        <v>10430</v>
      </c>
      <c r="AV120" s="238">
        <v>27253</v>
      </c>
      <c r="AW120" s="238">
        <v>6376</v>
      </c>
      <c r="AX120" s="238">
        <v>13389</v>
      </c>
      <c r="AY120" s="238">
        <v>30626</v>
      </c>
      <c r="AZ120" s="238">
        <v>1067</v>
      </c>
      <c r="BA120" s="238">
        <v>89141</v>
      </c>
      <c r="BB120" s="238">
        <v>2933119</v>
      </c>
      <c r="BC120" s="238">
        <v>5954627</v>
      </c>
      <c r="BD120" s="238">
        <v>1606330</v>
      </c>
      <c r="BE120" s="238">
        <v>2842461</v>
      </c>
      <c r="BF120" s="238">
        <v>5483338</v>
      </c>
      <c r="BG120" s="238">
        <v>369701</v>
      </c>
      <c r="BH120" s="238">
        <v>19189576</v>
      </c>
      <c r="BI120" s="238"/>
      <c r="BJ120" s="238"/>
      <c r="BK120" s="238"/>
      <c r="BL120" s="238"/>
      <c r="BM120" s="238"/>
      <c r="BN120" s="238"/>
      <c r="BO120" s="238"/>
      <c r="BP120" s="238"/>
      <c r="BQ120" s="238"/>
      <c r="BR120" s="238"/>
      <c r="BS120" s="238"/>
      <c r="BT120" s="238"/>
      <c r="BU120" s="238"/>
      <c r="BV120" s="238"/>
      <c r="BW120" s="238">
        <v>16440798</v>
      </c>
      <c r="BX120" s="238">
        <v>2748778</v>
      </c>
      <c r="BY120" s="244">
        <v>19189576</v>
      </c>
      <c r="BZ120" s="238">
        <v>14598.1857558055</v>
      </c>
      <c r="CA120" s="243">
        <v>1098</v>
      </c>
      <c r="CB120" s="238">
        <v>481</v>
      </c>
      <c r="CC120" s="238">
        <v>237</v>
      </c>
      <c r="CD120" s="238">
        <v>119089</v>
      </c>
      <c r="CE120" s="238">
        <v>958184</v>
      </c>
      <c r="CF120" s="240">
        <v>3036220.6130499998</v>
      </c>
      <c r="CG120" s="240">
        <v>34113745.6668</v>
      </c>
      <c r="CH120" s="238"/>
      <c r="CI120" s="238"/>
      <c r="CJ120" s="242">
        <v>691.49387100966896</v>
      </c>
      <c r="CK120" s="243"/>
      <c r="CL120" s="238"/>
      <c r="CM120" s="238"/>
      <c r="CN120" s="238"/>
      <c r="CO120" s="238"/>
      <c r="CP120" s="238"/>
      <c r="CQ120" s="238"/>
      <c r="CR120" s="240">
        <v>7840</v>
      </c>
      <c r="CS120" s="240">
        <v>77497</v>
      </c>
      <c r="CT120" s="240">
        <v>16044</v>
      </c>
      <c r="CU120" s="240">
        <v>142896</v>
      </c>
      <c r="CV120" s="240">
        <v>5586</v>
      </c>
      <c r="CW120" s="240">
        <v>62728</v>
      </c>
      <c r="CX120" s="240">
        <v>3691</v>
      </c>
      <c r="CY120" s="240">
        <v>24402</v>
      </c>
      <c r="CZ120" s="240">
        <v>125763.70600000001</v>
      </c>
      <c r="DA120" s="240">
        <v>1157231.5249999999</v>
      </c>
      <c r="DB120" s="240">
        <v>67065.395000000004</v>
      </c>
      <c r="DC120" s="240">
        <v>769633.86199999996</v>
      </c>
      <c r="DD120" s="238"/>
      <c r="DE120" s="240">
        <v>284007</v>
      </c>
      <c r="DF120" s="240">
        <v>1.3630428129493599</v>
      </c>
      <c r="DG120" s="240">
        <v>20.797553190955199</v>
      </c>
      <c r="DH120" s="240">
        <v>22.784057116724998</v>
      </c>
      <c r="DI120" s="238">
        <v>167797.33199999999</v>
      </c>
      <c r="DJ120" s="238">
        <v>59416.254999999997</v>
      </c>
      <c r="DK120" s="238">
        <v>160790.95800000001</v>
      </c>
      <c r="DL120" s="238">
        <v>210296.755</v>
      </c>
      <c r="DM120" s="238">
        <v>11876.587</v>
      </c>
      <c r="DN120" s="238">
        <v>20481.489000000001</v>
      </c>
      <c r="DO120" s="238">
        <v>86.394000000000005</v>
      </c>
      <c r="DP120" s="238">
        <v>295.29700000000003</v>
      </c>
      <c r="DQ120" s="238">
        <v>631041.06700000004</v>
      </c>
      <c r="DR120" s="239">
        <v>25236</v>
      </c>
      <c r="DS120" s="239">
        <v>4554</v>
      </c>
      <c r="DT120" s="239">
        <v>42065</v>
      </c>
      <c r="DU120" s="239">
        <v>57887</v>
      </c>
      <c r="DV120" s="239">
        <v>333</v>
      </c>
      <c r="DW120" s="239">
        <v>3389</v>
      </c>
      <c r="DX120" s="239">
        <v>30024</v>
      </c>
      <c r="DY120" s="238">
        <v>0</v>
      </c>
      <c r="DZ120" s="239">
        <v>163488</v>
      </c>
      <c r="EA120" s="239">
        <v>2459076</v>
      </c>
      <c r="EB120" s="238">
        <v>8936</v>
      </c>
      <c r="EC120" s="238">
        <v>10935</v>
      </c>
      <c r="ED120" s="238">
        <v>823</v>
      </c>
      <c r="EE120" s="238">
        <v>871</v>
      </c>
      <c r="EF120" s="238">
        <v>1205</v>
      </c>
      <c r="EG120" s="238">
        <v>3061</v>
      </c>
      <c r="EH120" s="238">
        <v>1362</v>
      </c>
      <c r="EI120" s="238"/>
      <c r="EJ120" s="238"/>
      <c r="EK120" s="238"/>
      <c r="EL120" s="238"/>
      <c r="EM120" s="238"/>
      <c r="EN120" s="239">
        <v>173652</v>
      </c>
      <c r="EO120" s="239">
        <v>33996</v>
      </c>
      <c r="EP120" s="239">
        <v>9934</v>
      </c>
      <c r="EQ120" s="239">
        <v>8182</v>
      </c>
      <c r="ER120" s="239">
        <v>9703</v>
      </c>
      <c r="ES120" s="239">
        <v>5217</v>
      </c>
      <c r="ET120" s="239">
        <v>5747</v>
      </c>
      <c r="EU120" s="239">
        <v>31677</v>
      </c>
      <c r="EV120" s="239">
        <v>440831</v>
      </c>
      <c r="EW120" s="239">
        <v>74331</v>
      </c>
      <c r="EX120" s="239">
        <v>15501</v>
      </c>
      <c r="EY120" s="239">
        <v>22444</v>
      </c>
      <c r="EZ120" s="239">
        <v>28142</v>
      </c>
      <c r="FA120" s="239">
        <v>13784</v>
      </c>
      <c r="FB120" s="239">
        <v>22017</v>
      </c>
      <c r="FC120" s="239">
        <v>116022</v>
      </c>
      <c r="FD120" s="238"/>
      <c r="FE120" s="238">
        <v>2.2000000000000002</v>
      </c>
      <c r="FF120" s="238">
        <v>1.6</v>
      </c>
      <c r="FG120" s="238">
        <v>2.7</v>
      </c>
      <c r="FH120" s="238">
        <v>2.9</v>
      </c>
      <c r="FI120" s="238">
        <v>2.6</v>
      </c>
      <c r="FJ120" s="238">
        <v>3.8</v>
      </c>
      <c r="FK120" s="238">
        <v>3.7</v>
      </c>
      <c r="FL120" s="238">
        <v>36.4</v>
      </c>
      <c r="FM120" s="238">
        <v>34</v>
      </c>
      <c r="FN120" s="238">
        <v>37.299999999999997</v>
      </c>
      <c r="FO120" s="238">
        <v>15.6</v>
      </c>
      <c r="FP120" s="238">
        <v>22.3</v>
      </c>
      <c r="FQ120" s="238">
        <v>36.6</v>
      </c>
      <c r="FR120" s="238">
        <v>22.5</v>
      </c>
      <c r="FS120" s="238">
        <v>28.1</v>
      </c>
      <c r="FT120" s="238">
        <v>11468</v>
      </c>
      <c r="FU120" s="238">
        <v>5160</v>
      </c>
      <c r="FV120" s="238">
        <v>5052</v>
      </c>
      <c r="FW120" s="238">
        <v>108</v>
      </c>
      <c r="FX120" s="238">
        <v>6308</v>
      </c>
      <c r="FY120" s="238"/>
      <c r="FZ120" s="238"/>
      <c r="GA120" s="238">
        <v>1285108.0870000001</v>
      </c>
      <c r="GB120" s="244">
        <v>47892.226000000002</v>
      </c>
      <c r="GC120" s="242">
        <v>262.04969592466398</v>
      </c>
      <c r="GD120" s="245">
        <v>17813.058584164999</v>
      </c>
      <c r="GE120" s="239">
        <v>20762.450113636402</v>
      </c>
      <c r="GF120" s="239">
        <v>22608.024285714298</v>
      </c>
      <c r="GG120" s="239">
        <v>47187.2486631016</v>
      </c>
      <c r="GH120" s="239" t="s">
        <v>473</v>
      </c>
      <c r="GI120" s="239">
        <v>21726.965705765499</v>
      </c>
      <c r="GJ120" s="239">
        <v>35680.992517968298</v>
      </c>
      <c r="GK120" s="239">
        <v>54303.685555555501</v>
      </c>
      <c r="GL120" s="239">
        <v>18161.077590187499</v>
      </c>
      <c r="GM120" s="239">
        <v>21643.715975609801</v>
      </c>
      <c r="GN120" s="239">
        <v>20277.504402390401</v>
      </c>
      <c r="GO120" s="239">
        <v>16891.092996197702</v>
      </c>
      <c r="GP120" s="239">
        <v>35006.276324884697</v>
      </c>
      <c r="GQ120" s="239">
        <v>26615.942346477099</v>
      </c>
      <c r="GR120" s="239">
        <v>62032.888021582701</v>
      </c>
      <c r="GS120" s="239">
        <v>49233.389881868097</v>
      </c>
      <c r="GT120" s="239">
        <v>26955.244787567099</v>
      </c>
      <c r="GU120" s="239">
        <v>30183.6315649512</v>
      </c>
      <c r="GV120" s="239">
        <v>23928.107785102198</v>
      </c>
      <c r="GW120" s="239">
        <v>20877.244103565699</v>
      </c>
      <c r="GX120" s="239">
        <v>25706.837598643899</v>
      </c>
      <c r="GY120" s="239">
        <v>31685.967821522299</v>
      </c>
      <c r="GZ120" s="239">
        <v>23354.684325239901</v>
      </c>
      <c r="HA120" s="239">
        <v>24225.0978991597</v>
      </c>
      <c r="HB120" s="239">
        <v>31214.040690423099</v>
      </c>
      <c r="HC120" s="239">
        <v>49429.432130162299</v>
      </c>
      <c r="HD120" s="239">
        <v>35674.2153636812</v>
      </c>
      <c r="HE120" s="239">
        <v>21387.080332460799</v>
      </c>
      <c r="HF120" s="239">
        <v>23264.379338842999</v>
      </c>
      <c r="HG120" s="239">
        <v>54257.724868094301</v>
      </c>
      <c r="HH120" s="239">
        <v>47695.650979381498</v>
      </c>
      <c r="HI120" s="239">
        <v>20209.654330677899</v>
      </c>
      <c r="HJ120" s="239">
        <v>26979.684151628098</v>
      </c>
      <c r="HK120" s="239">
        <v>25287.516339559701</v>
      </c>
      <c r="HL120" s="239">
        <v>22126.837632924999</v>
      </c>
      <c r="HM120" s="239">
        <v>12687.4683624683</v>
      </c>
      <c r="HN120" s="239">
        <v>31072.0719246587</v>
      </c>
      <c r="HO120" s="239" t="s">
        <v>473</v>
      </c>
      <c r="HP120" s="239">
        <v>69903.606860158296</v>
      </c>
      <c r="HQ120" s="239">
        <v>28033.7295351332</v>
      </c>
      <c r="HR120" s="239">
        <v>39841.073629997001</v>
      </c>
      <c r="HS120" s="239">
        <v>51149.622059376103</v>
      </c>
      <c r="HT120" s="239">
        <v>33553.655995444198</v>
      </c>
      <c r="HU120" s="239">
        <v>23499.909106463801</v>
      </c>
      <c r="HV120" s="239">
        <v>20429.124073205901</v>
      </c>
      <c r="HW120" s="239">
        <v>17517.729787685799</v>
      </c>
      <c r="HX120" s="239">
        <v>39899.003471428303</v>
      </c>
      <c r="HY120" s="239">
        <v>40573.642599999999</v>
      </c>
      <c r="HZ120" s="239">
        <v>17951.855431018601</v>
      </c>
      <c r="IA120" s="239">
        <v>17954.6036471103</v>
      </c>
      <c r="IB120" s="239">
        <v>18062.090127100499</v>
      </c>
      <c r="IC120" s="239">
        <v>25249.366126784102</v>
      </c>
      <c r="ID120" s="239">
        <v>49031.863484676498</v>
      </c>
      <c r="IE120" s="239">
        <v>26483.2035801977</v>
      </c>
      <c r="IF120" s="239">
        <v>21784.790656657398</v>
      </c>
      <c r="IG120" s="239">
        <v>21469.968896242499</v>
      </c>
      <c r="IH120" s="238"/>
      <c r="II120" s="238"/>
      <c r="IJ120" s="238"/>
      <c r="IK120" s="238"/>
      <c r="IL120" s="238"/>
      <c r="IM120" s="238"/>
      <c r="IN120" s="238"/>
      <c r="IO120" s="238"/>
      <c r="IP120" s="219"/>
    </row>
    <row r="121" spans="1:250" ht="15.75" customHeight="1">
      <c r="A121" s="237">
        <v>43221</v>
      </c>
      <c r="B121" s="240">
        <v>4279.55</v>
      </c>
      <c r="C121" s="240">
        <v>5873.86</v>
      </c>
      <c r="D121" s="240">
        <v>3050</v>
      </c>
      <c r="E121" s="240">
        <v>7197.73</v>
      </c>
      <c r="F121" s="240">
        <v>17718</v>
      </c>
      <c r="G121" s="240">
        <v>7458</v>
      </c>
      <c r="H121" s="238">
        <v>260.077</v>
      </c>
      <c r="I121" s="238" t="s">
        <v>474</v>
      </c>
      <c r="J121" s="239">
        <v>30788</v>
      </c>
      <c r="K121" s="239">
        <v>21724</v>
      </c>
      <c r="L121" s="239">
        <v>7752</v>
      </c>
      <c r="M121" s="239">
        <v>164117</v>
      </c>
      <c r="N121" s="239">
        <v>50202</v>
      </c>
      <c r="O121" s="239">
        <v>18193</v>
      </c>
      <c r="P121" s="239">
        <v>114519</v>
      </c>
      <c r="Q121" s="239">
        <v>17570</v>
      </c>
      <c r="R121" s="239">
        <v>2073</v>
      </c>
      <c r="S121" s="239">
        <v>15038</v>
      </c>
      <c r="T121" s="240">
        <v>109152</v>
      </c>
      <c r="U121" s="240">
        <v>501777</v>
      </c>
      <c r="V121" s="238"/>
      <c r="W121" s="238"/>
      <c r="X121" s="238"/>
      <c r="Y121" s="238"/>
      <c r="Z121" s="238"/>
      <c r="AA121" s="238"/>
      <c r="AB121" s="238"/>
      <c r="AC121" s="238"/>
      <c r="AD121" s="240">
        <v>73400</v>
      </c>
      <c r="AE121" s="240">
        <v>2583</v>
      </c>
      <c r="AF121" s="240">
        <v>70</v>
      </c>
      <c r="AG121" s="238">
        <v>180</v>
      </c>
      <c r="AH121" s="238">
        <v>100</v>
      </c>
      <c r="AI121" s="238">
        <v>5514</v>
      </c>
      <c r="AJ121" s="240">
        <v>81847</v>
      </c>
      <c r="AK121" s="240">
        <v>6871196</v>
      </c>
      <c r="AL121" s="240">
        <v>441121</v>
      </c>
      <c r="AM121" s="240">
        <v>10621</v>
      </c>
      <c r="AN121" s="238">
        <v>1913</v>
      </c>
      <c r="AO121" s="238">
        <v>2585</v>
      </c>
      <c r="AP121" s="238">
        <v>566631</v>
      </c>
      <c r="AQ121" s="240">
        <v>7894067</v>
      </c>
      <c r="AR121" s="240">
        <v>6600475</v>
      </c>
      <c r="AS121" s="238">
        <v>1293592</v>
      </c>
      <c r="AT121" s="240">
        <v>7894067</v>
      </c>
      <c r="AU121" s="238">
        <v>10767</v>
      </c>
      <c r="AV121" s="238">
        <v>28887</v>
      </c>
      <c r="AW121" s="238">
        <v>7041</v>
      </c>
      <c r="AX121" s="238">
        <v>14039</v>
      </c>
      <c r="AY121" s="238">
        <v>29338</v>
      </c>
      <c r="AZ121" s="238">
        <v>1353</v>
      </c>
      <c r="BA121" s="238">
        <v>91425</v>
      </c>
      <c r="BB121" s="238">
        <v>3003789</v>
      </c>
      <c r="BC121" s="238">
        <v>6295278</v>
      </c>
      <c r="BD121" s="238">
        <v>1762558</v>
      </c>
      <c r="BE121" s="238">
        <v>2910050</v>
      </c>
      <c r="BF121" s="238">
        <v>5229238</v>
      </c>
      <c r="BG121" s="238">
        <v>458151</v>
      </c>
      <c r="BH121" s="238">
        <v>19659064</v>
      </c>
      <c r="BI121" s="238"/>
      <c r="BJ121" s="238"/>
      <c r="BK121" s="238"/>
      <c r="BL121" s="238"/>
      <c r="BM121" s="238"/>
      <c r="BN121" s="238"/>
      <c r="BO121" s="238"/>
      <c r="BP121" s="238"/>
      <c r="BQ121" s="238"/>
      <c r="BR121" s="238"/>
      <c r="BS121" s="238"/>
      <c r="BT121" s="238"/>
      <c r="BU121" s="238"/>
      <c r="BV121" s="238"/>
      <c r="BW121" s="238">
        <v>17241310</v>
      </c>
      <c r="BX121" s="238">
        <v>2417754</v>
      </c>
      <c r="BY121" s="244">
        <v>19659064</v>
      </c>
      <c r="BZ121" s="238">
        <v>14862.6626333001</v>
      </c>
      <c r="CA121" s="243">
        <v>906</v>
      </c>
      <c r="CB121" s="238">
        <v>381</v>
      </c>
      <c r="CC121" s="238">
        <v>162</v>
      </c>
      <c r="CD121" s="238">
        <v>106952</v>
      </c>
      <c r="CE121" s="238">
        <v>924765</v>
      </c>
      <c r="CF121" s="240">
        <v>3150055.1012400002</v>
      </c>
      <c r="CG121" s="240">
        <v>35133146.391275004</v>
      </c>
      <c r="CH121" s="238"/>
      <c r="CI121" s="238"/>
      <c r="CJ121" s="242">
        <v>662.46175589224094</v>
      </c>
      <c r="CK121" s="243"/>
      <c r="CL121" s="238"/>
      <c r="CM121" s="238"/>
      <c r="CN121" s="238"/>
      <c r="CO121" s="238"/>
      <c r="CP121" s="238"/>
      <c r="CQ121" s="238"/>
      <c r="CR121" s="240">
        <v>8515</v>
      </c>
      <c r="CS121" s="240">
        <v>83082</v>
      </c>
      <c r="CT121" s="240">
        <v>17594</v>
      </c>
      <c r="CU121" s="240">
        <v>155698</v>
      </c>
      <c r="CV121" s="240">
        <v>4375</v>
      </c>
      <c r="CW121" s="240">
        <v>55826</v>
      </c>
      <c r="CX121" s="240">
        <v>3291</v>
      </c>
      <c r="CY121" s="240">
        <v>22736</v>
      </c>
      <c r="CZ121" s="240">
        <v>114476.24800000001</v>
      </c>
      <c r="DA121" s="240">
        <v>1146536.8149999999</v>
      </c>
      <c r="DB121" s="240">
        <v>65472.196000000004</v>
      </c>
      <c r="DC121" s="240">
        <v>773268.54799999995</v>
      </c>
      <c r="DD121" s="238"/>
      <c r="DE121" s="240">
        <v>283427</v>
      </c>
      <c r="DF121" s="240">
        <v>1.63749129646744</v>
      </c>
      <c r="DG121" s="240">
        <v>24.4669624035037</v>
      </c>
      <c r="DH121" s="240">
        <v>28.0874355394029</v>
      </c>
      <c r="DI121" s="238">
        <v>169751.40700000001</v>
      </c>
      <c r="DJ121" s="238">
        <v>58571.294000000002</v>
      </c>
      <c r="DK121" s="238">
        <v>156890.56299999999</v>
      </c>
      <c r="DL121" s="238">
        <v>224802.62100000001</v>
      </c>
      <c r="DM121" s="238">
        <v>12574.312</v>
      </c>
      <c r="DN121" s="238">
        <v>19971.118999999999</v>
      </c>
      <c r="DO121" s="238">
        <v>5.2640000000000002</v>
      </c>
      <c r="DP121" s="238">
        <v>284.99200000000002</v>
      </c>
      <c r="DQ121" s="238">
        <v>642898.94799999997</v>
      </c>
      <c r="DR121" s="239">
        <v>55872</v>
      </c>
      <c r="DS121" s="239">
        <v>8110</v>
      </c>
      <c r="DT121" s="239">
        <v>49064</v>
      </c>
      <c r="DU121" s="239">
        <v>47987</v>
      </c>
      <c r="DV121" s="239">
        <v>619</v>
      </c>
      <c r="DW121" s="239">
        <v>7476</v>
      </c>
      <c r="DX121" s="239">
        <v>30750</v>
      </c>
      <c r="DY121" s="238">
        <v>0</v>
      </c>
      <c r="DZ121" s="239">
        <v>199878</v>
      </c>
      <c r="EA121" s="239">
        <v>2773234</v>
      </c>
      <c r="EB121" s="238">
        <v>9177</v>
      </c>
      <c r="EC121" s="238">
        <v>12712</v>
      </c>
      <c r="ED121" s="238">
        <v>672</v>
      </c>
      <c r="EE121" s="238">
        <v>1286</v>
      </c>
      <c r="EF121" s="238">
        <v>2545</v>
      </c>
      <c r="EG121" s="238">
        <v>5241</v>
      </c>
      <c r="EH121" s="238">
        <v>1483</v>
      </c>
      <c r="EI121" s="238"/>
      <c r="EJ121" s="238"/>
      <c r="EK121" s="238"/>
      <c r="EL121" s="238"/>
      <c r="EM121" s="238"/>
      <c r="EN121" s="239">
        <v>143507</v>
      </c>
      <c r="EO121" s="239">
        <v>34429</v>
      </c>
      <c r="EP121" s="239">
        <v>9368</v>
      </c>
      <c r="EQ121" s="239">
        <v>4978</v>
      </c>
      <c r="ER121" s="239">
        <v>7487</v>
      </c>
      <c r="ES121" s="239">
        <v>4021</v>
      </c>
      <c r="ET121" s="239">
        <v>3709</v>
      </c>
      <c r="EU121" s="239">
        <v>20988</v>
      </c>
      <c r="EV121" s="239">
        <v>330028</v>
      </c>
      <c r="EW121" s="239">
        <v>67181</v>
      </c>
      <c r="EX121" s="239">
        <v>13745</v>
      </c>
      <c r="EY121" s="239">
        <v>14571</v>
      </c>
      <c r="EZ121" s="239">
        <v>18605</v>
      </c>
      <c r="FA121" s="239">
        <v>9780</v>
      </c>
      <c r="FB121" s="239">
        <v>16229</v>
      </c>
      <c r="FC121" s="239">
        <v>78302</v>
      </c>
      <c r="FD121" s="238"/>
      <c r="FE121" s="238">
        <v>2</v>
      </c>
      <c r="FF121" s="238">
        <v>1.5</v>
      </c>
      <c r="FG121" s="238">
        <v>2.9</v>
      </c>
      <c r="FH121" s="238">
        <v>2.5</v>
      </c>
      <c r="FI121" s="238">
        <v>2.4</v>
      </c>
      <c r="FJ121" s="238">
        <v>4.4000000000000004</v>
      </c>
      <c r="FK121" s="238">
        <v>3.7</v>
      </c>
      <c r="FL121" s="238">
        <v>28.4</v>
      </c>
      <c r="FM121" s="238">
        <v>34</v>
      </c>
      <c r="FN121" s="238">
        <v>37.299999999999997</v>
      </c>
      <c r="FO121" s="238">
        <v>15.6</v>
      </c>
      <c r="FP121" s="238">
        <v>22.3</v>
      </c>
      <c r="FQ121" s="238">
        <v>36.6</v>
      </c>
      <c r="FR121" s="238">
        <v>22.5</v>
      </c>
      <c r="FS121" s="238">
        <v>28.1</v>
      </c>
      <c r="FT121" s="238">
        <v>13495</v>
      </c>
      <c r="FU121" s="238">
        <v>5082</v>
      </c>
      <c r="FV121" s="238">
        <v>4980</v>
      </c>
      <c r="FW121" s="238">
        <v>102</v>
      </c>
      <c r="FX121" s="238">
        <v>8413</v>
      </c>
      <c r="FY121" s="238"/>
      <c r="FZ121" s="238"/>
      <c r="GA121" s="238">
        <v>1829527.514</v>
      </c>
      <c r="GB121" s="244">
        <v>74031.270999999993</v>
      </c>
      <c r="GC121" s="242">
        <v>267.47390035698498</v>
      </c>
      <c r="GD121" s="245">
        <v>17949.332701839601</v>
      </c>
      <c r="GE121" s="239">
        <v>18073.779302325602</v>
      </c>
      <c r="GF121" s="239">
        <v>26567.2085714286</v>
      </c>
      <c r="GG121" s="239">
        <v>50954.000298913103</v>
      </c>
      <c r="GH121" s="239" t="s">
        <v>473</v>
      </c>
      <c r="GI121" s="239">
        <v>23424.723235097099</v>
      </c>
      <c r="GJ121" s="239">
        <v>35636.508044783099</v>
      </c>
      <c r="GK121" s="239">
        <v>54335.091111111098</v>
      </c>
      <c r="GL121" s="239">
        <v>18642.6173415878</v>
      </c>
      <c r="GM121" s="239">
        <v>22113.252</v>
      </c>
      <c r="GN121" s="239">
        <v>20248.7270544721</v>
      </c>
      <c r="GO121" s="239">
        <v>17764.235213013199</v>
      </c>
      <c r="GP121" s="239">
        <v>31095.909656777199</v>
      </c>
      <c r="GQ121" s="239">
        <v>28629.138270234998</v>
      </c>
      <c r="GR121" s="239">
        <v>56823.210631229202</v>
      </c>
      <c r="GS121" s="239">
        <v>49537.673968473602</v>
      </c>
      <c r="GT121" s="239">
        <v>27499.9639436301</v>
      </c>
      <c r="GU121" s="239">
        <v>30858.1598291747</v>
      </c>
      <c r="GV121" s="239">
        <v>27347.7187740226</v>
      </c>
      <c r="GW121" s="239">
        <v>24240.034038510199</v>
      </c>
      <c r="GX121" s="239">
        <v>29398.2685971393</v>
      </c>
      <c r="GY121" s="239">
        <v>31547.604041720999</v>
      </c>
      <c r="GZ121" s="239">
        <v>26980.164638999398</v>
      </c>
      <c r="HA121" s="239">
        <v>25560.789831932801</v>
      </c>
      <c r="HB121" s="239">
        <v>37298.725247964503</v>
      </c>
      <c r="HC121" s="239">
        <v>49735.6298513152</v>
      </c>
      <c r="HD121" s="239">
        <v>40906.335924075902</v>
      </c>
      <c r="HE121" s="239">
        <v>23256.6794834334</v>
      </c>
      <c r="HF121" s="239">
        <v>23675.090887096801</v>
      </c>
      <c r="HG121" s="239">
        <v>55240.489342963701</v>
      </c>
      <c r="HH121" s="239">
        <v>40462.556174438701</v>
      </c>
      <c r="HI121" s="239">
        <v>21470.147907757499</v>
      </c>
      <c r="HJ121" s="239">
        <v>27839.3590783078</v>
      </c>
      <c r="HK121" s="239">
        <v>25727.479426242899</v>
      </c>
      <c r="HL121" s="239">
        <v>21859.365907323099</v>
      </c>
      <c r="HM121" s="239">
        <v>13131.2516553604</v>
      </c>
      <c r="HN121" s="239">
        <v>31000.3851871478</v>
      </c>
      <c r="HO121" s="239" t="s">
        <v>473</v>
      </c>
      <c r="HP121" s="239">
        <v>65044.4767724868</v>
      </c>
      <c r="HQ121" s="239">
        <v>28499.2976973326</v>
      </c>
      <c r="HR121" s="239">
        <v>39235.863624944701</v>
      </c>
      <c r="HS121" s="239">
        <v>56735.381424288003</v>
      </c>
      <c r="HT121" s="239">
        <v>32891.802963129398</v>
      </c>
      <c r="HU121" s="239">
        <v>23636.566064638799</v>
      </c>
      <c r="HV121" s="239">
        <v>20724.910194566801</v>
      </c>
      <c r="HW121" s="239">
        <v>18042.700560344801</v>
      </c>
      <c r="HX121" s="239">
        <v>37253.6592864208</v>
      </c>
      <c r="HY121" s="239">
        <v>36498.654378109502</v>
      </c>
      <c r="HZ121" s="239">
        <v>18262.451025452399</v>
      </c>
      <c r="IA121" s="239">
        <v>18626.990409482802</v>
      </c>
      <c r="IB121" s="239">
        <v>18346.950076907098</v>
      </c>
      <c r="IC121" s="239">
        <v>25087.997779970101</v>
      </c>
      <c r="ID121" s="239">
        <v>44702.297330264599</v>
      </c>
      <c r="IE121" s="239">
        <v>26778.413225324399</v>
      </c>
      <c r="IF121" s="239">
        <v>21876.528262982101</v>
      </c>
      <c r="IG121" s="239">
        <v>21872.878277777902</v>
      </c>
      <c r="IH121" s="238"/>
      <c r="II121" s="238"/>
      <c r="IJ121" s="238"/>
      <c r="IK121" s="238"/>
      <c r="IL121" s="238"/>
      <c r="IM121" s="238"/>
      <c r="IN121" s="238"/>
      <c r="IO121" s="238"/>
      <c r="IP121" s="219"/>
    </row>
    <row r="122" spans="1:250" ht="15.75" customHeight="1">
      <c r="A122" s="237">
        <v>43252</v>
      </c>
      <c r="B122" s="240">
        <v>4258</v>
      </c>
      <c r="C122" s="240">
        <v>5963.5</v>
      </c>
      <c r="D122" s="240">
        <v>3420</v>
      </c>
      <c r="E122" s="240">
        <v>7474</v>
      </c>
      <c r="F122" s="240">
        <v>19882</v>
      </c>
      <c r="G122" s="240">
        <v>7996</v>
      </c>
      <c r="H122" s="238">
        <v>267.41800000000001</v>
      </c>
      <c r="I122" s="238" t="s">
        <v>474</v>
      </c>
      <c r="J122" s="239">
        <v>32217</v>
      </c>
      <c r="K122" s="239">
        <v>20305</v>
      </c>
      <c r="L122" s="239">
        <v>7957</v>
      </c>
      <c r="M122" s="239">
        <v>177465</v>
      </c>
      <c r="N122" s="239">
        <v>46333</v>
      </c>
      <c r="O122" s="239">
        <v>19117</v>
      </c>
      <c r="P122" s="239">
        <v>121556</v>
      </c>
      <c r="Q122" s="239">
        <v>16218</v>
      </c>
      <c r="R122" s="239">
        <v>8684</v>
      </c>
      <c r="S122" s="239">
        <v>18297</v>
      </c>
      <c r="T122" s="240">
        <v>92073</v>
      </c>
      <c r="U122" s="240">
        <v>435686</v>
      </c>
      <c r="V122" s="238"/>
      <c r="W122" s="238"/>
      <c r="X122" s="238"/>
      <c r="Y122" s="238"/>
      <c r="Z122" s="238"/>
      <c r="AA122" s="238"/>
      <c r="AB122" s="238"/>
      <c r="AC122" s="238"/>
      <c r="AD122" s="240">
        <v>74082</v>
      </c>
      <c r="AE122" s="240">
        <v>2679</v>
      </c>
      <c r="AF122" s="240">
        <v>93</v>
      </c>
      <c r="AG122" s="238">
        <v>169</v>
      </c>
      <c r="AH122" s="238">
        <v>118</v>
      </c>
      <c r="AI122" s="238">
        <v>5017</v>
      </c>
      <c r="AJ122" s="240">
        <v>82158</v>
      </c>
      <c r="AK122" s="240">
        <v>6909319</v>
      </c>
      <c r="AL122" s="240">
        <v>465249</v>
      </c>
      <c r="AM122" s="238">
        <v>14454</v>
      </c>
      <c r="AN122" s="238">
        <v>1675</v>
      </c>
      <c r="AO122" s="238">
        <v>3175</v>
      </c>
      <c r="AP122" s="238">
        <v>502731</v>
      </c>
      <c r="AQ122" s="240">
        <v>7896603</v>
      </c>
      <c r="AR122" s="240">
        <v>6592097</v>
      </c>
      <c r="AS122" s="238">
        <v>1304506</v>
      </c>
      <c r="AT122" s="240">
        <v>7896603</v>
      </c>
      <c r="AU122" s="238">
        <v>9708</v>
      </c>
      <c r="AV122" s="238">
        <v>27916</v>
      </c>
      <c r="AW122" s="238">
        <v>8345</v>
      </c>
      <c r="AX122" s="238">
        <v>10343</v>
      </c>
      <c r="AY122" s="238">
        <v>28626</v>
      </c>
      <c r="AZ122" s="238">
        <v>1382</v>
      </c>
      <c r="BA122" s="238">
        <v>86320</v>
      </c>
      <c r="BB122" s="238">
        <v>2658391</v>
      </c>
      <c r="BC122" s="238">
        <v>6357673</v>
      </c>
      <c r="BD122" s="238">
        <v>2104176</v>
      </c>
      <c r="BE122" s="238">
        <v>2184979</v>
      </c>
      <c r="BF122" s="238">
        <v>5114363</v>
      </c>
      <c r="BG122" s="238">
        <v>478222</v>
      </c>
      <c r="BH122" s="238">
        <v>18897804</v>
      </c>
      <c r="BI122" s="238"/>
      <c r="BJ122" s="238"/>
      <c r="BK122" s="238"/>
      <c r="BL122" s="238"/>
      <c r="BM122" s="238"/>
      <c r="BN122" s="238"/>
      <c r="BO122" s="238"/>
      <c r="BP122" s="238"/>
      <c r="BQ122" s="238"/>
      <c r="BR122" s="238"/>
      <c r="BS122" s="238"/>
      <c r="BT122" s="238"/>
      <c r="BU122" s="238"/>
      <c r="BV122" s="238"/>
      <c r="BW122" s="238">
        <v>16148684</v>
      </c>
      <c r="BX122" s="238">
        <v>2749120</v>
      </c>
      <c r="BY122" s="244">
        <v>18897804</v>
      </c>
      <c r="BZ122" s="238">
        <v>15316.6</v>
      </c>
      <c r="CA122" s="243">
        <v>946</v>
      </c>
      <c r="CB122" s="238">
        <v>394</v>
      </c>
      <c r="CC122" s="238">
        <v>171</v>
      </c>
      <c r="CD122" s="238">
        <v>125111</v>
      </c>
      <c r="CE122" s="238">
        <v>970895</v>
      </c>
      <c r="CF122" s="240">
        <v>3361828.9706299999</v>
      </c>
      <c r="CG122" s="240">
        <v>38338209.745656498</v>
      </c>
      <c r="CH122" s="238"/>
      <c r="CI122" s="238"/>
      <c r="CJ122" s="242">
        <v>806.71512816209702</v>
      </c>
      <c r="CK122" s="243"/>
      <c r="CL122" s="238"/>
      <c r="CM122" s="238"/>
      <c r="CN122" s="238"/>
      <c r="CO122" s="238"/>
      <c r="CP122" s="238"/>
      <c r="CQ122" s="238"/>
      <c r="CR122" s="240">
        <v>6821</v>
      </c>
      <c r="CS122" s="240">
        <v>64450</v>
      </c>
      <c r="CT122" s="240">
        <v>14947</v>
      </c>
      <c r="CU122" s="240">
        <v>131626</v>
      </c>
      <c r="CV122" s="240">
        <v>3184</v>
      </c>
      <c r="CW122" s="240">
        <v>39118</v>
      </c>
      <c r="CX122" s="240">
        <v>2850</v>
      </c>
      <c r="CY122" s="240">
        <v>19482</v>
      </c>
      <c r="CZ122" s="240">
        <v>124023.753</v>
      </c>
      <c r="DA122" s="240">
        <v>1129722.7120000001</v>
      </c>
      <c r="DB122" s="240">
        <v>65742.138999999996</v>
      </c>
      <c r="DC122" s="240">
        <v>750405.576</v>
      </c>
      <c r="DD122" s="238"/>
      <c r="DE122" s="240">
        <v>383271</v>
      </c>
      <c r="DF122" s="240">
        <v>1.9491481362441501</v>
      </c>
      <c r="DG122" s="240">
        <v>26.713226040158698</v>
      </c>
      <c r="DH122" s="240">
        <v>30.436792395562101</v>
      </c>
      <c r="DI122" s="238">
        <v>165178.712</v>
      </c>
      <c r="DJ122" s="238">
        <v>43678.252999999997</v>
      </c>
      <c r="DK122" s="238">
        <v>192.72300000000001</v>
      </c>
      <c r="DL122" s="238">
        <v>26.706</v>
      </c>
      <c r="DM122" s="238">
        <v>13500.518</v>
      </c>
      <c r="DN122" s="238">
        <v>19451.738000000001</v>
      </c>
      <c r="DO122" s="238"/>
      <c r="DP122" s="238">
        <v>199.86500000000001</v>
      </c>
      <c r="DQ122" s="238">
        <v>242228.51500000001</v>
      </c>
      <c r="DR122" s="239">
        <v>106730</v>
      </c>
      <c r="DS122" s="239">
        <v>13591</v>
      </c>
      <c r="DT122" s="239">
        <v>49388</v>
      </c>
      <c r="DU122" s="239">
        <v>49029</v>
      </c>
      <c r="DV122" s="239">
        <v>1010</v>
      </c>
      <c r="DW122" s="239">
        <v>13182</v>
      </c>
      <c r="DX122" s="239">
        <v>28830</v>
      </c>
      <c r="DY122" s="238">
        <v>0</v>
      </c>
      <c r="DZ122" s="239">
        <v>261760</v>
      </c>
      <c r="EA122" s="239">
        <v>3341996</v>
      </c>
      <c r="EB122" s="238">
        <v>8541</v>
      </c>
      <c r="EC122" s="238">
        <v>12154</v>
      </c>
      <c r="ED122" s="238">
        <v>624</v>
      </c>
      <c r="EE122" s="238">
        <v>1007</v>
      </c>
      <c r="EF122" s="238">
        <v>2220</v>
      </c>
      <c r="EG122" s="238">
        <v>5022</v>
      </c>
      <c r="EH122" s="238">
        <v>1309</v>
      </c>
      <c r="EI122" s="238"/>
      <c r="EJ122" s="238"/>
      <c r="EK122" s="238"/>
      <c r="EL122" s="238"/>
      <c r="EM122" s="238"/>
      <c r="EN122" s="239">
        <v>119982</v>
      </c>
      <c r="EO122" s="239">
        <v>30656</v>
      </c>
      <c r="EP122" s="239">
        <v>8208</v>
      </c>
      <c r="EQ122" s="239">
        <v>3943</v>
      </c>
      <c r="ER122" s="239">
        <v>6059</v>
      </c>
      <c r="ES122" s="239">
        <v>2835</v>
      </c>
      <c r="ET122" s="239">
        <v>1985</v>
      </c>
      <c r="EU122" s="239">
        <v>14620</v>
      </c>
      <c r="EV122" s="239">
        <v>268610</v>
      </c>
      <c r="EW122" s="239">
        <v>63884</v>
      </c>
      <c r="EX122" s="239">
        <v>12546</v>
      </c>
      <c r="EY122" s="239">
        <v>10095</v>
      </c>
      <c r="EZ122" s="239">
        <v>13170</v>
      </c>
      <c r="FA122" s="239">
        <v>6313</v>
      </c>
      <c r="FB122" s="239">
        <v>10437</v>
      </c>
      <c r="FC122" s="239">
        <v>58279</v>
      </c>
      <c r="FD122" s="238"/>
      <c r="FE122" s="238">
        <v>2.1</v>
      </c>
      <c r="FF122" s="238">
        <v>1.5</v>
      </c>
      <c r="FG122" s="238">
        <v>2.6</v>
      </c>
      <c r="FH122" s="238">
        <v>2.2000000000000002</v>
      </c>
      <c r="FI122" s="238">
        <v>2.2000000000000002</v>
      </c>
      <c r="FJ122" s="238">
        <v>5.3</v>
      </c>
      <c r="FK122" s="238">
        <v>4</v>
      </c>
      <c r="FL122" s="238">
        <v>25.2</v>
      </c>
      <c r="FM122" s="238">
        <v>35.9</v>
      </c>
      <c r="FN122" s="238">
        <v>39.299999999999997</v>
      </c>
      <c r="FO122" s="238">
        <v>19</v>
      </c>
      <c r="FP122" s="238">
        <v>29.7</v>
      </c>
      <c r="FQ122" s="238">
        <v>52.1</v>
      </c>
      <c r="FR122" s="238">
        <v>30.4</v>
      </c>
      <c r="FS122" s="238">
        <v>29.9</v>
      </c>
      <c r="FT122" s="238">
        <v>14626</v>
      </c>
      <c r="FU122" s="238">
        <v>5173</v>
      </c>
      <c r="FV122" s="238">
        <v>5071</v>
      </c>
      <c r="FW122" s="238">
        <v>102</v>
      </c>
      <c r="FX122" s="238">
        <v>9454</v>
      </c>
      <c r="FY122" s="238"/>
      <c r="FZ122" s="238"/>
      <c r="GA122" s="238">
        <v>2010920.2</v>
      </c>
      <c r="GB122" s="244">
        <v>81185.705000000002</v>
      </c>
      <c r="GC122" s="242">
        <v>275.92926879978398</v>
      </c>
      <c r="GD122" s="245">
        <v>26217.739280726</v>
      </c>
      <c r="GE122" s="239">
        <v>25152.432954545398</v>
      </c>
      <c r="GF122" s="239">
        <v>30425.31</v>
      </c>
      <c r="GG122" s="239">
        <v>70439.067798913107</v>
      </c>
      <c r="GH122" s="239" t="s">
        <v>473</v>
      </c>
      <c r="GI122" s="239">
        <v>33654.342049348801</v>
      </c>
      <c r="GJ122" s="239">
        <v>52239.349964285597</v>
      </c>
      <c r="GK122" s="239">
        <v>79840.114354838704</v>
      </c>
      <c r="GL122" s="239">
        <v>29466.371982182602</v>
      </c>
      <c r="GM122" s="239">
        <v>33279.375116976596</v>
      </c>
      <c r="GN122" s="239">
        <v>29728.041222375701</v>
      </c>
      <c r="GO122" s="239">
        <v>26789.263155770801</v>
      </c>
      <c r="GP122" s="239">
        <v>47708.194849884501</v>
      </c>
      <c r="GQ122" s="239">
        <v>42151.045742574199</v>
      </c>
      <c r="GR122" s="239">
        <v>82876.230970873701</v>
      </c>
      <c r="GS122" s="239">
        <v>74709.582934449107</v>
      </c>
      <c r="GT122" s="239">
        <v>41504.478001816497</v>
      </c>
      <c r="GU122" s="239">
        <v>44317.500791036196</v>
      </c>
      <c r="GV122" s="239">
        <v>36166.598669301697</v>
      </c>
      <c r="GW122" s="239">
        <v>33350.794119508799</v>
      </c>
      <c r="GX122" s="239">
        <v>41048.840999523098</v>
      </c>
      <c r="GY122" s="239">
        <v>46482.156343669201</v>
      </c>
      <c r="GZ122" s="239">
        <v>39662.7138942581</v>
      </c>
      <c r="HA122" s="239">
        <v>35727.871083333303</v>
      </c>
      <c r="HB122" s="239">
        <v>49719.679730538999</v>
      </c>
      <c r="HC122" s="239">
        <v>66736.430010716795</v>
      </c>
      <c r="HD122" s="239">
        <v>58438.267498736699</v>
      </c>
      <c r="HE122" s="239">
        <v>33584.100415899004</v>
      </c>
      <c r="HF122" s="239">
        <v>35580.806721311499</v>
      </c>
      <c r="HG122" s="239">
        <v>82886.010130091294</v>
      </c>
      <c r="HH122" s="239">
        <v>60671.549522154703</v>
      </c>
      <c r="HI122" s="239">
        <v>29716.022825825901</v>
      </c>
      <c r="HJ122" s="239">
        <v>40438.618182050101</v>
      </c>
      <c r="HK122" s="239">
        <v>37735.943192221501</v>
      </c>
      <c r="HL122" s="239">
        <v>32434.350443486299</v>
      </c>
      <c r="HM122" s="239">
        <v>18952.050194996202</v>
      </c>
      <c r="HN122" s="239">
        <v>41560.242143708303</v>
      </c>
      <c r="HO122" s="239" t="s">
        <v>473</v>
      </c>
      <c r="HP122" s="239">
        <v>92669.115104712095</v>
      </c>
      <c r="HQ122" s="239">
        <v>40406.866852018</v>
      </c>
      <c r="HR122" s="239">
        <v>59942.450688990903</v>
      </c>
      <c r="HS122" s="239">
        <v>80535.083818046303</v>
      </c>
      <c r="HT122" s="239">
        <v>49940.551824623501</v>
      </c>
      <c r="HU122" s="239">
        <v>35303.947617260899</v>
      </c>
      <c r="HV122" s="239">
        <v>30942.002354967499</v>
      </c>
      <c r="HW122" s="239">
        <v>24072.61444668</v>
      </c>
      <c r="HX122" s="239">
        <v>53004.2882459338</v>
      </c>
      <c r="HY122" s="239">
        <v>54811.815710723196</v>
      </c>
      <c r="HZ122" s="239">
        <v>26202.002341630301</v>
      </c>
      <c r="IA122" s="239">
        <v>23712.5541792929</v>
      </c>
      <c r="IB122" s="239">
        <v>26835.739149407498</v>
      </c>
      <c r="IC122" s="239">
        <v>37234.443610098897</v>
      </c>
      <c r="ID122" s="239">
        <v>63632.830348027797</v>
      </c>
      <c r="IE122" s="239">
        <v>40038.816131910899</v>
      </c>
      <c r="IF122" s="239">
        <v>32378.906658199699</v>
      </c>
      <c r="IG122" s="239">
        <v>30947.858365059401</v>
      </c>
      <c r="IH122" s="238"/>
      <c r="II122" s="238"/>
      <c r="IJ122" s="238"/>
      <c r="IK122" s="238"/>
      <c r="IL122" s="238"/>
      <c r="IM122" s="238"/>
      <c r="IN122" s="238"/>
      <c r="IO122" s="238"/>
      <c r="IP122" s="219"/>
    </row>
    <row r="123" spans="1:250" ht="15.75" customHeight="1">
      <c r="A123" s="237">
        <v>43282</v>
      </c>
      <c r="B123" s="240">
        <v>4289.5200000000004</v>
      </c>
      <c r="C123" s="240">
        <v>5769.76</v>
      </c>
      <c r="D123" s="240">
        <v>3528.27</v>
      </c>
      <c r="E123" s="240">
        <v>7715.71</v>
      </c>
      <c r="F123" s="240">
        <v>20871</v>
      </c>
      <c r="G123" s="240">
        <v>8163</v>
      </c>
      <c r="H123" s="238">
        <v>291.18700000000001</v>
      </c>
      <c r="I123" s="238" t="s">
        <v>474</v>
      </c>
      <c r="J123" s="239">
        <v>49510</v>
      </c>
      <c r="K123" s="239">
        <v>8295</v>
      </c>
      <c r="L123" s="239">
        <v>12300</v>
      </c>
      <c r="M123" s="239">
        <v>259820</v>
      </c>
      <c r="N123" s="239">
        <v>19144</v>
      </c>
      <c r="O123" s="239">
        <v>29721</v>
      </c>
      <c r="P123" s="239">
        <v>187484</v>
      </c>
      <c r="Q123" s="239">
        <v>6700</v>
      </c>
      <c r="R123" s="239">
        <v>15296</v>
      </c>
      <c r="S123" s="239">
        <v>17433</v>
      </c>
      <c r="T123" s="240">
        <v>95361</v>
      </c>
      <c r="U123" s="240">
        <v>465100</v>
      </c>
      <c r="V123" s="238"/>
      <c r="W123" s="238"/>
      <c r="X123" s="238"/>
      <c r="Y123" s="238"/>
      <c r="Z123" s="238"/>
      <c r="AA123" s="238"/>
      <c r="AB123" s="238"/>
      <c r="AC123" s="238"/>
      <c r="AD123" s="240">
        <v>72569</v>
      </c>
      <c r="AE123" s="240">
        <v>2386</v>
      </c>
      <c r="AF123" s="240">
        <v>40</v>
      </c>
      <c r="AG123" s="238">
        <v>112</v>
      </c>
      <c r="AH123" s="238">
        <v>81</v>
      </c>
      <c r="AI123" s="238">
        <v>7074</v>
      </c>
      <c r="AJ123" s="240">
        <v>82262</v>
      </c>
      <c r="AK123" s="240">
        <v>6626837</v>
      </c>
      <c r="AL123" s="240">
        <v>405912</v>
      </c>
      <c r="AM123" s="240">
        <v>6424</v>
      </c>
      <c r="AN123" s="238">
        <v>1123</v>
      </c>
      <c r="AO123" s="238">
        <v>2369</v>
      </c>
      <c r="AP123" s="238">
        <v>715620</v>
      </c>
      <c r="AQ123" s="240">
        <v>7758285</v>
      </c>
      <c r="AR123" s="240">
        <v>6916197</v>
      </c>
      <c r="AS123" s="247">
        <v>842088</v>
      </c>
      <c r="AT123" s="240">
        <v>7758285</v>
      </c>
      <c r="AU123" s="238">
        <v>12454</v>
      </c>
      <c r="AV123" s="238">
        <v>30740</v>
      </c>
      <c r="AW123" s="238">
        <v>8427</v>
      </c>
      <c r="AX123" s="238">
        <v>10158</v>
      </c>
      <c r="AY123" s="238">
        <v>26912</v>
      </c>
      <c r="AZ123" s="238">
        <v>1235</v>
      </c>
      <c r="BA123" s="238">
        <v>89926</v>
      </c>
      <c r="BB123" s="238">
        <v>3529519</v>
      </c>
      <c r="BC123" s="238">
        <v>6697867</v>
      </c>
      <c r="BD123" s="238">
        <v>2127951</v>
      </c>
      <c r="BE123" s="238">
        <v>2154525</v>
      </c>
      <c r="BF123" s="238">
        <v>4937657</v>
      </c>
      <c r="BG123" s="238">
        <v>443183</v>
      </c>
      <c r="BH123" s="238">
        <v>19890702</v>
      </c>
      <c r="BI123" s="238"/>
      <c r="BJ123" s="238"/>
      <c r="BK123" s="238"/>
      <c r="BL123" s="238"/>
      <c r="BM123" s="238"/>
      <c r="BN123" s="238"/>
      <c r="BO123" s="238"/>
      <c r="BP123" s="238"/>
      <c r="BQ123" s="238"/>
      <c r="BR123" s="238"/>
      <c r="BS123" s="238"/>
      <c r="BT123" s="238"/>
      <c r="BU123" s="238"/>
      <c r="BV123" s="238"/>
      <c r="BW123" s="238">
        <v>16516101</v>
      </c>
      <c r="BX123" s="238">
        <v>3374601</v>
      </c>
      <c r="BY123" s="244">
        <v>19890702</v>
      </c>
      <c r="BZ123" s="238">
        <v>15852.869191613599</v>
      </c>
      <c r="CA123" s="243">
        <v>969</v>
      </c>
      <c r="CB123" s="238">
        <v>407</v>
      </c>
      <c r="CC123" s="238">
        <v>177</v>
      </c>
      <c r="CD123" s="238">
        <v>120951</v>
      </c>
      <c r="CE123" s="238">
        <v>952280</v>
      </c>
      <c r="CF123" s="240">
        <v>3371901.7985999999</v>
      </c>
      <c r="CG123" s="240">
        <v>39278449.9626422</v>
      </c>
      <c r="CH123" s="238"/>
      <c r="CI123" s="238"/>
      <c r="CJ123" s="242">
        <v>799.70826737443099</v>
      </c>
      <c r="CK123" s="243"/>
      <c r="CL123" s="238"/>
      <c r="CM123" s="238"/>
      <c r="CN123" s="238"/>
      <c r="CO123" s="238"/>
      <c r="CP123" s="238"/>
      <c r="CQ123" s="238"/>
      <c r="CR123" s="240">
        <v>7161</v>
      </c>
      <c r="CS123" s="240">
        <v>67337</v>
      </c>
      <c r="CT123" s="240">
        <v>17993</v>
      </c>
      <c r="CU123" s="240">
        <v>153775</v>
      </c>
      <c r="CV123" s="240">
        <v>3026</v>
      </c>
      <c r="CW123" s="240">
        <v>40062</v>
      </c>
      <c r="CX123" s="240">
        <v>3329</v>
      </c>
      <c r="CY123" s="240">
        <v>22709</v>
      </c>
      <c r="CZ123" s="240">
        <v>120947.982</v>
      </c>
      <c r="DA123" s="240">
        <v>1141980.7169999999</v>
      </c>
      <c r="DB123" s="240">
        <v>71357.017999999996</v>
      </c>
      <c r="DC123" s="240">
        <v>780947.34</v>
      </c>
      <c r="DD123" s="238"/>
      <c r="DE123" s="240">
        <v>713936</v>
      </c>
      <c r="DF123" s="240">
        <v>2.0536822878646701</v>
      </c>
      <c r="DG123" s="240">
        <v>32.5780882857729</v>
      </c>
      <c r="DH123" s="240">
        <v>34.389793975725603</v>
      </c>
      <c r="DI123" s="238">
        <v>189714.899</v>
      </c>
      <c r="DJ123" s="238">
        <v>69776.798999999999</v>
      </c>
      <c r="DK123" s="238">
        <v>316230.58899999998</v>
      </c>
      <c r="DL123" s="238">
        <v>481006.56400000001</v>
      </c>
      <c r="DM123" s="238">
        <v>26297.86</v>
      </c>
      <c r="DN123" s="238">
        <v>39411.875</v>
      </c>
      <c r="DO123" s="238">
        <v>151.24299999999999</v>
      </c>
      <c r="DP123" s="238">
        <v>363.55799999999999</v>
      </c>
      <c r="DQ123" s="238">
        <v>1122953.3870000001</v>
      </c>
      <c r="DR123" s="239">
        <v>118985</v>
      </c>
      <c r="DS123" s="239">
        <v>14880</v>
      </c>
      <c r="DT123" s="239">
        <v>50551</v>
      </c>
      <c r="DU123" s="239">
        <v>55276</v>
      </c>
      <c r="DV123" s="239">
        <v>1051</v>
      </c>
      <c r="DW123" s="239">
        <v>14873</v>
      </c>
      <c r="DX123" s="239">
        <v>30284</v>
      </c>
      <c r="DY123" s="238">
        <v>0</v>
      </c>
      <c r="DZ123" s="239">
        <v>285900</v>
      </c>
      <c r="EA123" s="239">
        <v>3586004</v>
      </c>
      <c r="EB123" s="238">
        <v>8048</v>
      </c>
      <c r="EC123" s="238">
        <v>13275</v>
      </c>
      <c r="ED123" s="238">
        <v>762</v>
      </c>
      <c r="EE123" s="238">
        <v>1030</v>
      </c>
      <c r="EF123" s="238">
        <v>2512</v>
      </c>
      <c r="EG123" s="238">
        <v>4938</v>
      </c>
      <c r="EH123" s="238">
        <v>1505</v>
      </c>
      <c r="EI123" s="238"/>
      <c r="EJ123" s="238"/>
      <c r="EK123" s="238"/>
      <c r="EL123" s="238"/>
      <c r="EM123" s="238"/>
      <c r="EN123" s="239">
        <v>222524</v>
      </c>
      <c r="EO123" s="239">
        <v>35309</v>
      </c>
      <c r="EP123" s="239">
        <v>11226</v>
      </c>
      <c r="EQ123" s="239">
        <v>12372</v>
      </c>
      <c r="ER123" s="239">
        <v>17998</v>
      </c>
      <c r="ES123" s="239">
        <v>4374</v>
      </c>
      <c r="ET123" s="239">
        <v>8779</v>
      </c>
      <c r="EU123" s="239">
        <v>35346</v>
      </c>
      <c r="EV123" s="239">
        <v>606067</v>
      </c>
      <c r="EW123" s="239">
        <v>73344</v>
      </c>
      <c r="EX123" s="239">
        <v>17909</v>
      </c>
      <c r="EY123" s="239">
        <v>33716</v>
      </c>
      <c r="EZ123" s="239">
        <v>59320</v>
      </c>
      <c r="FA123" s="239">
        <v>10619</v>
      </c>
      <c r="FB123" s="239">
        <v>33014</v>
      </c>
      <c r="FC123" s="239">
        <v>131473</v>
      </c>
      <c r="FD123" s="238"/>
      <c r="FE123" s="238">
        <v>2.1</v>
      </c>
      <c r="FF123" s="238">
        <v>1.6</v>
      </c>
      <c r="FG123" s="238">
        <v>2.7</v>
      </c>
      <c r="FH123" s="238">
        <v>3.3</v>
      </c>
      <c r="FI123" s="238">
        <v>2.4</v>
      </c>
      <c r="FJ123" s="238">
        <v>3.8</v>
      </c>
      <c r="FK123" s="238">
        <v>3.7</v>
      </c>
      <c r="FL123" s="238">
        <v>43.1</v>
      </c>
      <c r="FM123" s="238">
        <v>47.9</v>
      </c>
      <c r="FN123" s="238">
        <v>64.599999999999994</v>
      </c>
      <c r="FO123" s="238">
        <v>37.799999999999997</v>
      </c>
      <c r="FP123" s="238">
        <v>65.900000000000006</v>
      </c>
      <c r="FQ123" s="238">
        <v>69.8</v>
      </c>
      <c r="FR123" s="238">
        <v>58.8</v>
      </c>
      <c r="FS123" s="238">
        <v>62.6</v>
      </c>
      <c r="FT123" s="238">
        <v>13291</v>
      </c>
      <c r="FU123" s="238">
        <v>5600</v>
      </c>
      <c r="FV123" s="238">
        <v>5486</v>
      </c>
      <c r="FW123" s="238">
        <v>113</v>
      </c>
      <c r="FX123" s="238">
        <v>7691</v>
      </c>
      <c r="FY123" s="238"/>
      <c r="FZ123" s="238"/>
      <c r="GA123" s="238">
        <v>1832064.82</v>
      </c>
      <c r="GB123" s="244">
        <v>74049.759999999995</v>
      </c>
      <c r="GC123" s="242">
        <v>285.63785746769997</v>
      </c>
      <c r="GD123" s="245">
        <v>18644.0877643065</v>
      </c>
      <c r="GE123" s="239">
        <v>18049.839651162802</v>
      </c>
      <c r="GF123" s="239">
        <v>29773.279999999999</v>
      </c>
      <c r="GG123" s="239">
        <v>53720.886294278003</v>
      </c>
      <c r="GH123" s="239" t="s">
        <v>473</v>
      </c>
      <c r="GI123" s="239">
        <v>23239.1917782286</v>
      </c>
      <c r="GJ123" s="239">
        <v>35451.439257579201</v>
      </c>
      <c r="GK123" s="239">
        <v>51815.983770491803</v>
      </c>
      <c r="GL123" s="239">
        <v>20000.9051985019</v>
      </c>
      <c r="GM123" s="239">
        <v>23126.614239905</v>
      </c>
      <c r="GN123" s="239">
        <v>20977.089461374901</v>
      </c>
      <c r="GO123" s="239">
        <v>18526.643510467002</v>
      </c>
      <c r="GP123" s="239">
        <v>32415.276176470499</v>
      </c>
      <c r="GQ123" s="239">
        <v>28851.929647371901</v>
      </c>
      <c r="GR123" s="239">
        <v>59741.271830065401</v>
      </c>
      <c r="GS123" s="239">
        <v>52621.667892059901</v>
      </c>
      <c r="GT123" s="239">
        <v>28550.039719881599</v>
      </c>
      <c r="GU123" s="239">
        <v>31729.0711932581</v>
      </c>
      <c r="GV123" s="239">
        <v>27604.2504029062</v>
      </c>
      <c r="GW123" s="239">
        <v>24017.749556744398</v>
      </c>
      <c r="GX123" s="239">
        <v>29028.2069840199</v>
      </c>
      <c r="GY123" s="239">
        <v>32086.587929687499</v>
      </c>
      <c r="GZ123" s="239">
        <v>27036.495659840599</v>
      </c>
      <c r="HA123" s="239">
        <v>25889.311293103401</v>
      </c>
      <c r="HB123" s="239">
        <v>34702.708439173701</v>
      </c>
      <c r="HC123" s="239">
        <v>45976.2986129684</v>
      </c>
      <c r="HD123" s="239">
        <v>41960.091232106301</v>
      </c>
      <c r="HE123" s="239">
        <v>23200.212267271199</v>
      </c>
      <c r="HF123" s="239">
        <v>25504.079666666701</v>
      </c>
      <c r="HG123" s="239">
        <v>106369.770493002</v>
      </c>
      <c r="HH123" s="239">
        <v>42220.264280732299</v>
      </c>
      <c r="HI123" s="239">
        <v>23114.311988236601</v>
      </c>
      <c r="HJ123" s="239">
        <v>29002.301819868298</v>
      </c>
      <c r="HK123" s="239">
        <v>26647.376443586701</v>
      </c>
      <c r="HL123" s="239">
        <v>22226.3344827849</v>
      </c>
      <c r="HM123" s="239">
        <v>14342.9167941221</v>
      </c>
      <c r="HN123" s="239">
        <v>32148.220949525999</v>
      </c>
      <c r="HO123" s="239" t="s">
        <v>473</v>
      </c>
      <c r="HP123" s="239">
        <v>69878.338756613797</v>
      </c>
      <c r="HQ123" s="239">
        <v>29084.843064604102</v>
      </c>
      <c r="HR123" s="239">
        <v>47768.037803822001</v>
      </c>
      <c r="HS123" s="239">
        <v>53161.8571875001</v>
      </c>
      <c r="HT123" s="239">
        <v>35568.098961968601</v>
      </c>
      <c r="HU123" s="239">
        <v>24470.794163533799</v>
      </c>
      <c r="HV123" s="239">
        <v>21165.3711308977</v>
      </c>
      <c r="HW123" s="239">
        <v>17248.521795918401</v>
      </c>
      <c r="HX123" s="239">
        <v>37438.834954526297</v>
      </c>
      <c r="HY123" s="239">
        <v>53651.770841584199</v>
      </c>
      <c r="HZ123" s="239">
        <v>19044.525796455298</v>
      </c>
      <c r="IA123" s="239">
        <v>19840.328476059</v>
      </c>
      <c r="IB123" s="239">
        <v>19237.258818915801</v>
      </c>
      <c r="IC123" s="239">
        <v>26890.821570160399</v>
      </c>
      <c r="ID123" s="239">
        <v>44268.178138987103</v>
      </c>
      <c r="IE123" s="239">
        <v>27956.6627776647</v>
      </c>
      <c r="IF123" s="239">
        <v>22879.499898546299</v>
      </c>
      <c r="IG123" s="239">
        <v>22149.189566603</v>
      </c>
      <c r="IH123" s="238"/>
      <c r="II123" s="238"/>
      <c r="IJ123" s="238"/>
      <c r="IK123" s="238"/>
      <c r="IL123" s="238"/>
      <c r="IM123" s="238"/>
      <c r="IN123" s="238"/>
      <c r="IO123" s="238"/>
      <c r="IP123" s="219"/>
    </row>
    <row r="124" spans="1:250" ht="15.75" customHeight="1">
      <c r="A124" s="237">
        <v>43313</v>
      </c>
      <c r="B124" s="240">
        <v>4598.6400000000003</v>
      </c>
      <c r="C124" s="240">
        <v>6470.45</v>
      </c>
      <c r="D124" s="240">
        <v>3800</v>
      </c>
      <c r="E124" s="240">
        <v>7883.5</v>
      </c>
      <c r="F124" s="240">
        <v>23827</v>
      </c>
      <c r="G124" s="240">
        <v>8818</v>
      </c>
      <c r="H124" s="238">
        <v>305.661</v>
      </c>
      <c r="I124" s="238" t="s">
        <v>474</v>
      </c>
      <c r="J124" s="239">
        <v>41296</v>
      </c>
      <c r="K124" s="239">
        <v>11339</v>
      </c>
      <c r="L124" s="239">
        <v>9401</v>
      </c>
      <c r="M124" s="239">
        <v>216808</v>
      </c>
      <c r="N124" s="239">
        <v>27880</v>
      </c>
      <c r="O124" s="239">
        <v>23876</v>
      </c>
      <c r="P124" s="239">
        <v>152741</v>
      </c>
      <c r="Q124" s="239">
        <v>9757</v>
      </c>
      <c r="R124" s="239">
        <v>13071</v>
      </c>
      <c r="S124" s="239">
        <v>17653</v>
      </c>
      <c r="T124" s="240">
        <v>104691</v>
      </c>
      <c r="U124" s="240">
        <v>482685</v>
      </c>
      <c r="V124" s="238"/>
      <c r="W124" s="238"/>
      <c r="X124" s="238"/>
      <c r="Y124" s="238"/>
      <c r="Z124" s="238"/>
      <c r="AA124" s="238"/>
      <c r="AB124" s="238"/>
      <c r="AC124" s="238"/>
      <c r="AD124" s="240">
        <v>76599</v>
      </c>
      <c r="AE124" s="240">
        <v>2684</v>
      </c>
      <c r="AF124" s="240">
        <v>137</v>
      </c>
      <c r="AG124" s="238">
        <v>231</v>
      </c>
      <c r="AH124" s="238">
        <v>123</v>
      </c>
      <c r="AI124" s="238">
        <v>8727</v>
      </c>
      <c r="AJ124" s="240">
        <v>88501</v>
      </c>
      <c r="AK124" s="240">
        <v>6971053</v>
      </c>
      <c r="AL124" s="240">
        <v>448142</v>
      </c>
      <c r="AM124" s="240">
        <v>17489</v>
      </c>
      <c r="AN124" s="238">
        <v>2096</v>
      </c>
      <c r="AO124" s="238">
        <v>3337</v>
      </c>
      <c r="AP124" s="238">
        <v>852763</v>
      </c>
      <c r="AQ124" s="240">
        <v>8294880</v>
      </c>
      <c r="AR124" s="240">
        <v>7059370</v>
      </c>
      <c r="AS124" s="238">
        <v>1235510</v>
      </c>
      <c r="AT124" s="240">
        <v>8294880</v>
      </c>
      <c r="AU124" s="238">
        <v>10816</v>
      </c>
      <c r="AV124" s="238">
        <v>28548</v>
      </c>
      <c r="AW124" s="238">
        <v>8979</v>
      </c>
      <c r="AX124" s="238">
        <v>13007</v>
      </c>
      <c r="AY124" s="238">
        <v>26587</v>
      </c>
      <c r="AZ124" s="238">
        <v>1631</v>
      </c>
      <c r="BA124" s="238">
        <v>89568</v>
      </c>
      <c r="BB124" s="238">
        <v>3059029</v>
      </c>
      <c r="BC124" s="238">
        <v>6217939</v>
      </c>
      <c r="BD124" s="238">
        <v>2280872</v>
      </c>
      <c r="BE124" s="238">
        <v>2706183</v>
      </c>
      <c r="BF124" s="238">
        <v>4856247</v>
      </c>
      <c r="BG124" s="238">
        <v>568128</v>
      </c>
      <c r="BH124" s="238">
        <v>19688398</v>
      </c>
      <c r="BI124" s="238"/>
      <c r="BJ124" s="238"/>
      <c r="BK124" s="238"/>
      <c r="BL124" s="238"/>
      <c r="BM124" s="238"/>
      <c r="BN124" s="238"/>
      <c r="BO124" s="238"/>
      <c r="BP124" s="238"/>
      <c r="BQ124" s="238"/>
      <c r="BR124" s="238"/>
      <c r="BS124" s="238"/>
      <c r="BT124" s="238"/>
      <c r="BU124" s="238"/>
      <c r="BV124" s="238"/>
      <c r="BW124" s="238">
        <v>16697806</v>
      </c>
      <c r="BX124" s="238">
        <v>2990592</v>
      </c>
      <c r="BY124" s="244">
        <v>19688398</v>
      </c>
      <c r="BZ124" s="238">
        <v>16427.0724345403</v>
      </c>
      <c r="CA124" s="243">
        <v>1008</v>
      </c>
      <c r="CB124" s="238">
        <v>415</v>
      </c>
      <c r="CC124" s="238">
        <v>185</v>
      </c>
      <c r="CD124" s="238">
        <v>137678</v>
      </c>
      <c r="CE124" s="238">
        <v>1115347</v>
      </c>
      <c r="CF124" s="240">
        <v>3455365.6773799998</v>
      </c>
      <c r="CG124" s="240">
        <v>39491907.274194099</v>
      </c>
      <c r="CH124" s="238"/>
      <c r="CI124" s="238"/>
      <c r="CJ124" s="242">
        <v>702.89796431576497</v>
      </c>
      <c r="CK124" s="243"/>
      <c r="CL124" s="238"/>
      <c r="CM124" s="238"/>
      <c r="CN124" s="238"/>
      <c r="CO124" s="238"/>
      <c r="CP124" s="238"/>
      <c r="CQ124" s="238"/>
      <c r="CR124" s="240">
        <v>6695</v>
      </c>
      <c r="CS124" s="240">
        <v>65637</v>
      </c>
      <c r="CT124" s="240">
        <v>19193</v>
      </c>
      <c r="CU124" s="240">
        <v>162126</v>
      </c>
      <c r="CV124" s="240">
        <v>3506</v>
      </c>
      <c r="CW124" s="240">
        <v>41658</v>
      </c>
      <c r="CX124" s="240">
        <v>3806</v>
      </c>
      <c r="CY124" s="240">
        <v>25443</v>
      </c>
      <c r="CZ124" s="240">
        <v>124750.224</v>
      </c>
      <c r="DA124" s="240">
        <v>1197860.1910000001</v>
      </c>
      <c r="DB124" s="240">
        <v>70349.123000000007</v>
      </c>
      <c r="DC124" s="240">
        <v>790575.46100000001</v>
      </c>
      <c r="DD124" s="238"/>
      <c r="DE124" s="240">
        <v>331241</v>
      </c>
      <c r="DF124" s="240">
        <v>2.6344539002897198</v>
      </c>
      <c r="DG124" s="240">
        <v>32.5764515332149</v>
      </c>
      <c r="DH124" s="240">
        <v>35.147753662475303</v>
      </c>
      <c r="DI124" s="238">
        <v>196217.459</v>
      </c>
      <c r="DJ124" s="238">
        <v>54830.415999999997</v>
      </c>
      <c r="DK124" s="238">
        <v>159251.9</v>
      </c>
      <c r="DL124" s="238">
        <v>227435.91800000001</v>
      </c>
      <c r="DM124" s="238">
        <v>15027.013999999999</v>
      </c>
      <c r="DN124" s="238">
        <v>21659.31</v>
      </c>
      <c r="DO124" s="238">
        <v>91.051000000000002</v>
      </c>
      <c r="DP124" s="238">
        <v>354.11099999999999</v>
      </c>
      <c r="DQ124" s="238">
        <v>674867.179</v>
      </c>
      <c r="DR124" s="239">
        <v>91941</v>
      </c>
      <c r="DS124" s="239">
        <v>11972</v>
      </c>
      <c r="DT124" s="239">
        <v>47060</v>
      </c>
      <c r="DU124" s="239">
        <v>65506</v>
      </c>
      <c r="DV124" s="239">
        <v>959</v>
      </c>
      <c r="DW124" s="239">
        <v>11824</v>
      </c>
      <c r="DX124" s="239">
        <v>31515</v>
      </c>
      <c r="DY124" s="238">
        <v>0</v>
      </c>
      <c r="DZ124" s="239">
        <v>260777</v>
      </c>
      <c r="EA124" s="239">
        <v>3408393</v>
      </c>
      <c r="EB124" s="238">
        <v>8535</v>
      </c>
      <c r="EC124" s="238">
        <v>13918</v>
      </c>
      <c r="ED124" s="238">
        <v>1151</v>
      </c>
      <c r="EE124" s="238">
        <v>310</v>
      </c>
      <c r="EF124" s="238">
        <v>3406</v>
      </c>
      <c r="EG124" s="238">
        <v>4645</v>
      </c>
      <c r="EH124" s="238">
        <v>1801</v>
      </c>
      <c r="EI124" s="238"/>
      <c r="EJ124" s="238"/>
      <c r="EK124" s="238"/>
      <c r="EL124" s="238"/>
      <c r="EM124" s="238"/>
      <c r="EN124" s="239">
        <v>169354</v>
      </c>
      <c r="EO124" s="239">
        <v>33563</v>
      </c>
      <c r="EP124" s="239">
        <v>11028</v>
      </c>
      <c r="EQ124" s="239">
        <v>6094</v>
      </c>
      <c r="ER124" s="239">
        <v>10337</v>
      </c>
      <c r="ES124" s="239">
        <v>3903</v>
      </c>
      <c r="ET124" s="239">
        <v>3984</v>
      </c>
      <c r="EU124" s="239">
        <v>24186</v>
      </c>
      <c r="EV124" s="239">
        <v>379786</v>
      </c>
      <c r="EW124" s="239">
        <v>66508</v>
      </c>
      <c r="EX124" s="239">
        <v>17472</v>
      </c>
      <c r="EY124" s="239">
        <v>12642</v>
      </c>
      <c r="EZ124" s="239">
        <v>27187</v>
      </c>
      <c r="FA124" s="239">
        <v>8543</v>
      </c>
      <c r="FB124" s="239">
        <v>16929</v>
      </c>
      <c r="FC124" s="239">
        <v>79822</v>
      </c>
      <c r="FD124" s="238"/>
      <c r="FE124" s="238">
        <v>2</v>
      </c>
      <c r="FF124" s="238">
        <v>1.6</v>
      </c>
      <c r="FG124" s="238">
        <v>2.1</v>
      </c>
      <c r="FH124" s="238">
        <v>2.6</v>
      </c>
      <c r="FI124" s="238">
        <v>2.2000000000000002</v>
      </c>
      <c r="FJ124" s="238">
        <v>4.2</v>
      </c>
      <c r="FK124" s="238">
        <v>3.3</v>
      </c>
      <c r="FL124" s="238">
        <v>29.8</v>
      </c>
      <c r="FM124" s="238">
        <v>33.6</v>
      </c>
      <c r="FN124" s="238">
        <v>43.8</v>
      </c>
      <c r="FO124" s="238">
        <v>11.6</v>
      </c>
      <c r="FP124" s="238">
        <v>29.1</v>
      </c>
      <c r="FQ124" s="238">
        <v>33.5</v>
      </c>
      <c r="FR124" s="238">
        <v>24.6</v>
      </c>
      <c r="FS124" s="238">
        <v>24.7</v>
      </c>
      <c r="FT124" s="238">
        <v>14161</v>
      </c>
      <c r="FU124" s="238">
        <v>5682</v>
      </c>
      <c r="FV124" s="238">
        <v>5571</v>
      </c>
      <c r="FW124" s="238">
        <v>111</v>
      </c>
      <c r="FX124" s="238">
        <v>8479</v>
      </c>
      <c r="FY124" s="238"/>
      <c r="FZ124" s="238"/>
      <c r="GA124" s="238">
        <v>1939425.919</v>
      </c>
      <c r="GB124" s="244">
        <v>78403.785000000003</v>
      </c>
      <c r="GC124" s="242">
        <v>295.17734473427902</v>
      </c>
      <c r="GD124" s="245">
        <v>18708.755889288401</v>
      </c>
      <c r="GE124" s="239">
        <v>17812.869565217399</v>
      </c>
      <c r="GF124" s="239">
        <v>34991.091666666704</v>
      </c>
      <c r="GG124" s="239">
        <v>51872.792465753497</v>
      </c>
      <c r="GH124" s="239" t="s">
        <v>473</v>
      </c>
      <c r="GI124" s="239">
        <v>23613.573879369502</v>
      </c>
      <c r="GJ124" s="239">
        <v>35790.824213667998</v>
      </c>
      <c r="GK124" s="239">
        <v>56194.461000000003</v>
      </c>
      <c r="GL124" s="239">
        <v>20501.873230532001</v>
      </c>
      <c r="GM124" s="239">
        <v>23055.893329253398</v>
      </c>
      <c r="GN124" s="239">
        <v>21377.151510115698</v>
      </c>
      <c r="GO124" s="239">
        <v>19708.907812752201</v>
      </c>
      <c r="GP124" s="239">
        <v>32530.540290929901</v>
      </c>
      <c r="GQ124" s="239">
        <v>30525.879305364499</v>
      </c>
      <c r="GR124" s="239">
        <v>65791.786521739195</v>
      </c>
      <c r="GS124" s="239">
        <v>51550.070779960202</v>
      </c>
      <c r="GT124" s="239">
        <v>30597.0704546493</v>
      </c>
      <c r="GU124" s="239">
        <v>33287.0313250002</v>
      </c>
      <c r="GV124" s="239">
        <v>27277.555374420099</v>
      </c>
      <c r="GW124" s="239">
        <v>24864.648980891801</v>
      </c>
      <c r="GX124" s="239">
        <v>29368.331164670399</v>
      </c>
      <c r="GY124" s="239">
        <v>32769.993601036302</v>
      </c>
      <c r="GZ124" s="239">
        <v>27924.599943019901</v>
      </c>
      <c r="HA124" s="239">
        <v>26566.740267857102</v>
      </c>
      <c r="HB124" s="239">
        <v>35631.0493463034</v>
      </c>
      <c r="HC124" s="239">
        <v>49792.236161321198</v>
      </c>
      <c r="HD124" s="239">
        <v>41993.3808916536</v>
      </c>
      <c r="HE124" s="239">
        <v>24541.9149432739</v>
      </c>
      <c r="HF124" s="239">
        <v>25964.8322033898</v>
      </c>
      <c r="HG124" s="239">
        <v>62060.230697530103</v>
      </c>
      <c r="HH124" s="239">
        <v>42126.608830715501</v>
      </c>
      <c r="HI124" s="239">
        <v>22161.763375410901</v>
      </c>
      <c r="HJ124" s="239">
        <v>29351.5037727368</v>
      </c>
      <c r="HK124" s="239">
        <v>27252.750323092499</v>
      </c>
      <c r="HL124" s="239">
        <v>22797.378195998099</v>
      </c>
      <c r="HM124" s="239">
        <v>14650.4874073882</v>
      </c>
      <c r="HN124" s="239">
        <v>32199.3501103009</v>
      </c>
      <c r="HO124" s="239" t="s">
        <v>473</v>
      </c>
      <c r="HP124" s="239">
        <v>64959.970314960599</v>
      </c>
      <c r="HQ124" s="239">
        <v>29733.077407000299</v>
      </c>
      <c r="HR124" s="239">
        <v>45402.457704197703</v>
      </c>
      <c r="HS124" s="239">
        <v>54023.938238166702</v>
      </c>
      <c r="HT124" s="239">
        <v>39422.645174547099</v>
      </c>
      <c r="HU124" s="239">
        <v>25222.5522201317</v>
      </c>
      <c r="HV124" s="239">
        <v>23049.275772986901</v>
      </c>
      <c r="HW124" s="239">
        <v>18541.025588235301</v>
      </c>
      <c r="HX124" s="239">
        <v>38295.992810622003</v>
      </c>
      <c r="HY124" s="239">
        <v>42678.436382978703</v>
      </c>
      <c r="HZ124" s="239">
        <v>19923.1740112322</v>
      </c>
      <c r="IA124" s="239">
        <v>20009.262218574098</v>
      </c>
      <c r="IB124" s="239">
        <v>19893.646723816499</v>
      </c>
      <c r="IC124" s="239">
        <v>28643.0544073235</v>
      </c>
      <c r="ID124" s="239">
        <v>48169.976698795101</v>
      </c>
      <c r="IE124" s="239">
        <v>28538.221373648801</v>
      </c>
      <c r="IF124" s="239">
        <v>23361.691624238701</v>
      </c>
      <c r="IG124" s="239">
        <v>23048.588102597401</v>
      </c>
      <c r="IH124" s="238"/>
      <c r="II124" s="238"/>
      <c r="IJ124" s="238"/>
      <c r="IK124" s="238"/>
      <c r="IL124" s="238"/>
      <c r="IM124" s="238"/>
      <c r="IN124" s="238"/>
      <c r="IO124" s="238"/>
      <c r="IP124" s="219"/>
    </row>
    <row r="125" spans="1:250" ht="15.75" customHeight="1">
      <c r="A125" s="237">
        <v>43344</v>
      </c>
      <c r="B125" s="240">
        <v>5213.16</v>
      </c>
      <c r="C125" s="240">
        <v>7984.38</v>
      </c>
      <c r="D125" s="240">
        <v>4500</v>
      </c>
      <c r="E125" s="240">
        <v>9557.35</v>
      </c>
      <c r="F125" s="240">
        <v>23008</v>
      </c>
      <c r="G125" s="240">
        <v>9977.89</v>
      </c>
      <c r="H125" s="238">
        <v>306.27999999999997</v>
      </c>
      <c r="I125" s="238" t="s">
        <v>474</v>
      </c>
      <c r="J125" s="239">
        <v>33551</v>
      </c>
      <c r="K125" s="239">
        <v>15758</v>
      </c>
      <c r="L125" s="239">
        <v>8397</v>
      </c>
      <c r="M125" s="239">
        <v>177122</v>
      </c>
      <c r="N125" s="239">
        <v>38082</v>
      </c>
      <c r="O125" s="239">
        <v>20904</v>
      </c>
      <c r="P125" s="239">
        <v>122336</v>
      </c>
      <c r="Q125" s="239">
        <v>13329</v>
      </c>
      <c r="R125" s="239">
        <v>11569</v>
      </c>
      <c r="S125" s="239">
        <v>17337</v>
      </c>
      <c r="T125" s="240">
        <v>96717</v>
      </c>
      <c r="U125" s="240">
        <v>416577</v>
      </c>
      <c r="V125" s="238"/>
      <c r="W125" s="238"/>
      <c r="X125" s="238"/>
      <c r="Y125" s="238"/>
      <c r="Z125" s="238"/>
      <c r="AA125" s="238"/>
      <c r="AB125" s="238"/>
      <c r="AC125" s="238"/>
      <c r="AD125" s="240">
        <v>67691</v>
      </c>
      <c r="AE125" s="240">
        <v>2585</v>
      </c>
      <c r="AF125" s="240">
        <v>129</v>
      </c>
      <c r="AG125" s="238">
        <v>257</v>
      </c>
      <c r="AH125" s="238">
        <v>114</v>
      </c>
      <c r="AI125" s="238">
        <v>6330</v>
      </c>
      <c r="AJ125" s="240">
        <v>77106</v>
      </c>
      <c r="AK125" s="240">
        <v>6093159</v>
      </c>
      <c r="AL125" s="240">
        <v>436361</v>
      </c>
      <c r="AM125" s="240">
        <v>17992</v>
      </c>
      <c r="AN125" s="238">
        <v>2447</v>
      </c>
      <c r="AO125" s="238">
        <v>3173</v>
      </c>
      <c r="AP125" s="238">
        <v>605677</v>
      </c>
      <c r="AQ125" s="240">
        <v>7158809</v>
      </c>
      <c r="AR125" s="240">
        <v>6030399</v>
      </c>
      <c r="AS125" s="238">
        <v>1128410</v>
      </c>
      <c r="AT125" s="240">
        <v>7158809</v>
      </c>
      <c r="AU125" s="238">
        <v>8598</v>
      </c>
      <c r="AV125" s="238">
        <v>24793</v>
      </c>
      <c r="AW125" s="238">
        <v>7353</v>
      </c>
      <c r="AX125" s="238">
        <v>12410</v>
      </c>
      <c r="AY125" s="238">
        <v>23990</v>
      </c>
      <c r="AZ125" s="238">
        <v>1255</v>
      </c>
      <c r="BA125" s="238">
        <v>78399</v>
      </c>
      <c r="BB125" s="238">
        <v>2446164</v>
      </c>
      <c r="BC125" s="238">
        <v>5374291</v>
      </c>
      <c r="BD125" s="238">
        <v>1869631</v>
      </c>
      <c r="BE125" s="238">
        <v>2570422</v>
      </c>
      <c r="BF125" s="238">
        <v>4388185</v>
      </c>
      <c r="BG125" s="238">
        <v>453771</v>
      </c>
      <c r="BH125" s="238">
        <v>17102464</v>
      </c>
      <c r="BI125" s="238"/>
      <c r="BJ125" s="238"/>
      <c r="BK125" s="238"/>
      <c r="BL125" s="238"/>
      <c r="BM125" s="238"/>
      <c r="BN125" s="238"/>
      <c r="BO125" s="238"/>
      <c r="BP125" s="238"/>
      <c r="BQ125" s="238"/>
      <c r="BR125" s="238"/>
      <c r="BS125" s="238"/>
      <c r="BT125" s="238"/>
      <c r="BU125" s="238"/>
      <c r="BV125" s="238"/>
      <c r="BW125" s="238">
        <v>14451716</v>
      </c>
      <c r="BX125" s="238">
        <v>2650748</v>
      </c>
      <c r="BY125" s="244">
        <v>17102464</v>
      </c>
      <c r="BZ125" s="238">
        <v>18044.921725600001</v>
      </c>
      <c r="CA125" s="243">
        <v>1026</v>
      </c>
      <c r="CB125" s="238">
        <v>419</v>
      </c>
      <c r="CC125" s="238">
        <v>191</v>
      </c>
      <c r="CD125" s="238">
        <v>121705</v>
      </c>
      <c r="CE125" s="238">
        <v>1011872</v>
      </c>
      <c r="CF125" s="240">
        <v>3535331.6862699999</v>
      </c>
      <c r="CG125" s="240">
        <v>39925548.997542202</v>
      </c>
      <c r="CH125" s="238"/>
      <c r="CI125" s="238"/>
      <c r="CJ125" s="242">
        <v>673.09477696210001</v>
      </c>
      <c r="CK125" s="243"/>
      <c r="CL125" s="238"/>
      <c r="CM125" s="238"/>
      <c r="CN125" s="238"/>
      <c r="CO125" s="238"/>
      <c r="CP125" s="238"/>
      <c r="CQ125" s="238"/>
      <c r="CR125" s="240">
        <v>5291</v>
      </c>
      <c r="CS125" s="240">
        <v>52884</v>
      </c>
      <c r="CT125" s="240">
        <v>16080</v>
      </c>
      <c r="CU125" s="240">
        <v>141693</v>
      </c>
      <c r="CV125" s="240">
        <v>2954</v>
      </c>
      <c r="CW125" s="240">
        <v>33389</v>
      </c>
      <c r="CX125" s="240">
        <v>3371</v>
      </c>
      <c r="CY125" s="240">
        <v>23576</v>
      </c>
      <c r="CZ125" s="240">
        <v>105193.22</v>
      </c>
      <c r="DA125" s="240">
        <v>1050361.584</v>
      </c>
      <c r="DB125" s="240">
        <v>61317.639000000003</v>
      </c>
      <c r="DC125" s="240">
        <v>709283.16099999996</v>
      </c>
      <c r="DD125" s="238"/>
      <c r="DE125" s="240">
        <v>232938</v>
      </c>
      <c r="DF125" s="240">
        <v>5.6942374235368396</v>
      </c>
      <c r="DG125" s="240">
        <v>39.184950894953701</v>
      </c>
      <c r="DH125" s="240">
        <v>41.749753082842702</v>
      </c>
      <c r="DI125" s="238">
        <v>196835.16500000001</v>
      </c>
      <c r="DJ125" s="238">
        <v>53494.625</v>
      </c>
      <c r="DK125" s="238">
        <v>145819.66800000001</v>
      </c>
      <c r="DL125" s="238">
        <v>200882.81200000001</v>
      </c>
      <c r="DM125" s="238">
        <v>12049.761</v>
      </c>
      <c r="DN125" s="238">
        <v>17629.394</v>
      </c>
      <c r="DO125" s="238">
        <v>81.244</v>
      </c>
      <c r="DP125" s="238">
        <v>340.93299999999999</v>
      </c>
      <c r="DQ125" s="238">
        <v>627133.60199999996</v>
      </c>
      <c r="DR125" s="239">
        <v>38220</v>
      </c>
      <c r="DS125" s="239">
        <v>6052</v>
      </c>
      <c r="DT125" s="239">
        <v>42762</v>
      </c>
      <c r="DU125" s="239">
        <v>52565</v>
      </c>
      <c r="DV125" s="239">
        <v>436</v>
      </c>
      <c r="DW125" s="239">
        <v>5133</v>
      </c>
      <c r="DX125" s="239">
        <v>30167</v>
      </c>
      <c r="DY125" s="238">
        <v>0</v>
      </c>
      <c r="DZ125" s="239">
        <v>175335</v>
      </c>
      <c r="EA125" s="239">
        <v>2645549</v>
      </c>
      <c r="EB125" s="238">
        <v>8235</v>
      </c>
      <c r="EC125" s="238">
        <v>13876</v>
      </c>
      <c r="ED125" s="238">
        <v>945</v>
      </c>
      <c r="EE125" s="238">
        <v>1312</v>
      </c>
      <c r="EF125" s="238">
        <v>3276</v>
      </c>
      <c r="EG125" s="238">
        <v>4326</v>
      </c>
      <c r="EH125" s="238">
        <v>1583</v>
      </c>
      <c r="EI125" s="238"/>
      <c r="EJ125" s="238"/>
      <c r="EK125" s="238"/>
      <c r="EL125" s="238"/>
      <c r="EM125" s="238"/>
      <c r="EN125" s="239">
        <v>171046</v>
      </c>
      <c r="EO125" s="239">
        <v>34259</v>
      </c>
      <c r="EP125" s="239">
        <v>9604</v>
      </c>
      <c r="EQ125" s="239">
        <v>7426</v>
      </c>
      <c r="ER125" s="239">
        <v>11514</v>
      </c>
      <c r="ES125" s="239">
        <v>4349</v>
      </c>
      <c r="ET125" s="239">
        <v>2971</v>
      </c>
      <c r="EU125" s="239">
        <v>28560</v>
      </c>
      <c r="EV125" s="239">
        <v>379389</v>
      </c>
      <c r="EW125" s="239">
        <v>65813</v>
      </c>
      <c r="EX125" s="239">
        <v>15543</v>
      </c>
      <c r="EY125" s="239">
        <v>19959</v>
      </c>
      <c r="EZ125" s="239">
        <v>27134</v>
      </c>
      <c r="FA125" s="239">
        <v>8867</v>
      </c>
      <c r="FB125" s="239">
        <v>10756</v>
      </c>
      <c r="FC125" s="239">
        <v>86301</v>
      </c>
      <c r="FD125" s="238"/>
      <c r="FE125" s="238">
        <v>1.9</v>
      </c>
      <c r="FF125" s="238">
        <v>1.6</v>
      </c>
      <c r="FG125" s="238">
        <v>2.7</v>
      </c>
      <c r="FH125" s="238">
        <v>2.4</v>
      </c>
      <c r="FI125" s="238">
        <v>2</v>
      </c>
      <c r="FJ125" s="238">
        <v>3.6</v>
      </c>
      <c r="FK125" s="238">
        <v>3</v>
      </c>
      <c r="FL125" s="238">
        <v>30.2</v>
      </c>
      <c r="FM125" s="238">
        <v>39.1</v>
      </c>
      <c r="FN125" s="238">
        <v>49.7</v>
      </c>
      <c r="FO125" s="238">
        <v>24</v>
      </c>
      <c r="FP125" s="238">
        <v>44.1</v>
      </c>
      <c r="FQ125" s="238">
        <v>65.8</v>
      </c>
      <c r="FR125" s="238">
        <v>21.8</v>
      </c>
      <c r="FS125" s="238">
        <v>40.1</v>
      </c>
      <c r="FT125" s="238">
        <v>13757</v>
      </c>
      <c r="FU125" s="238">
        <v>5687</v>
      </c>
      <c r="FV125" s="238">
        <v>5576</v>
      </c>
      <c r="FW125" s="238">
        <v>111</v>
      </c>
      <c r="FX125" s="238">
        <v>8071</v>
      </c>
      <c r="FY125" s="238"/>
      <c r="FZ125" s="238"/>
      <c r="GA125" s="238">
        <v>1916918.24</v>
      </c>
      <c r="GB125" s="244">
        <v>77569.384999999995</v>
      </c>
      <c r="GC125" s="242">
        <v>312.591510546309</v>
      </c>
      <c r="GD125" s="245">
        <v>22593.776447010099</v>
      </c>
      <c r="GE125" s="239">
        <v>20212.3295454545</v>
      </c>
      <c r="GF125" s="239">
        <v>26362.738333333298</v>
      </c>
      <c r="GG125" s="239">
        <v>51565.418428184297</v>
      </c>
      <c r="GH125" s="239" t="s">
        <v>473</v>
      </c>
      <c r="GI125" s="239">
        <v>23645.113230452698</v>
      </c>
      <c r="GJ125" s="239">
        <v>35710.749309804203</v>
      </c>
      <c r="GK125" s="239">
        <v>53475.047457627101</v>
      </c>
      <c r="GL125" s="239">
        <v>20570.498874015699</v>
      </c>
      <c r="GM125" s="239">
        <v>23509.6928774753</v>
      </c>
      <c r="GN125" s="239">
        <v>19487.397570022698</v>
      </c>
      <c r="GO125" s="239">
        <v>18121.6534885621</v>
      </c>
      <c r="GP125" s="239">
        <v>31985.639988512401</v>
      </c>
      <c r="GQ125" s="239">
        <v>30020.487361878499</v>
      </c>
      <c r="GR125" s="239">
        <v>71300.6572027972</v>
      </c>
      <c r="GS125" s="239">
        <v>57825.314115982997</v>
      </c>
      <c r="GT125" s="239">
        <v>28952.3594561725</v>
      </c>
      <c r="GU125" s="239">
        <v>33248.691772225597</v>
      </c>
      <c r="GV125" s="239">
        <v>26135.934445919</v>
      </c>
      <c r="GW125" s="239">
        <v>24073.891327219499</v>
      </c>
      <c r="GX125" s="239">
        <v>29030.517932867398</v>
      </c>
      <c r="GY125" s="239">
        <v>34874.847914507802</v>
      </c>
      <c r="GZ125" s="239">
        <v>28389.811353041401</v>
      </c>
      <c r="HA125" s="239">
        <v>26924.674513274302</v>
      </c>
      <c r="HB125" s="239">
        <v>35551.465961089401</v>
      </c>
      <c r="HC125" s="239">
        <v>46650.428776003602</v>
      </c>
      <c r="HD125" s="239">
        <v>42519.478248945001</v>
      </c>
      <c r="HE125" s="239">
        <v>23102.974329616602</v>
      </c>
      <c r="HF125" s="239">
        <v>26753.929482758602</v>
      </c>
      <c r="HG125" s="239">
        <v>58742.0118637993</v>
      </c>
      <c r="HH125" s="239">
        <v>44760.406733800301</v>
      </c>
      <c r="HI125" s="239">
        <v>22073.608337170699</v>
      </c>
      <c r="HJ125" s="239">
        <v>29056.507329601802</v>
      </c>
      <c r="HK125" s="239">
        <v>27733.5551599754</v>
      </c>
      <c r="HL125" s="239">
        <v>23002.5078049355</v>
      </c>
      <c r="HM125" s="239">
        <v>14262.807801851</v>
      </c>
      <c r="HN125" s="239">
        <v>31326.183828408401</v>
      </c>
      <c r="HO125" s="239" t="s">
        <v>473</v>
      </c>
      <c r="HP125" s="239">
        <v>69681.921206434301</v>
      </c>
      <c r="HQ125" s="239">
        <v>29838.795133470401</v>
      </c>
      <c r="HR125" s="239">
        <v>46346.839571384902</v>
      </c>
      <c r="HS125" s="239">
        <v>57565.374693915597</v>
      </c>
      <c r="HT125" s="239">
        <v>37849.239560340997</v>
      </c>
      <c r="HU125" s="239">
        <v>25640.7232584269</v>
      </c>
      <c r="HV125" s="239">
        <v>22768.180875618302</v>
      </c>
      <c r="HW125" s="239">
        <v>19375.526767895899</v>
      </c>
      <c r="HX125" s="239">
        <v>40476.766049951199</v>
      </c>
      <c r="HY125" s="239">
        <v>39719.027858823501</v>
      </c>
      <c r="HZ125" s="239">
        <v>19876.5156812278</v>
      </c>
      <c r="IA125" s="239">
        <v>18824.042405594399</v>
      </c>
      <c r="IB125" s="239">
        <v>20446.075118839501</v>
      </c>
      <c r="IC125" s="239">
        <v>29094.643958458601</v>
      </c>
      <c r="ID125" s="239">
        <v>48486.430965770101</v>
      </c>
      <c r="IE125" s="239">
        <v>29540.277144398598</v>
      </c>
      <c r="IF125" s="239">
        <v>23283.893211123199</v>
      </c>
      <c r="IG125" s="239">
        <v>23760.060257720899</v>
      </c>
      <c r="IH125" s="238"/>
      <c r="II125" s="238"/>
      <c r="IJ125" s="238"/>
      <c r="IK125" s="238"/>
      <c r="IL125" s="238"/>
      <c r="IM125" s="238"/>
      <c r="IN125" s="238"/>
      <c r="IO125" s="238"/>
      <c r="IP125" s="219"/>
    </row>
    <row r="126" spans="1:250" ht="15.75" customHeight="1">
      <c r="A126" s="237">
        <v>43374</v>
      </c>
      <c r="B126" s="240">
        <v>4918.1000000000004</v>
      </c>
      <c r="C126" s="240">
        <v>7742.22</v>
      </c>
      <c r="D126" s="240">
        <v>3988.6363636363599</v>
      </c>
      <c r="E126" s="240">
        <v>9398.33</v>
      </c>
      <c r="F126" s="240">
        <v>22079</v>
      </c>
      <c r="G126" s="240">
        <v>9451</v>
      </c>
      <c r="H126" s="238">
        <v>321.53399999999999</v>
      </c>
      <c r="I126" s="238" t="s">
        <v>474</v>
      </c>
      <c r="J126" s="239">
        <v>49477</v>
      </c>
      <c r="K126" s="239">
        <v>0</v>
      </c>
      <c r="L126" s="239">
        <v>1739</v>
      </c>
      <c r="M126" s="239">
        <v>255165</v>
      </c>
      <c r="N126" s="239">
        <v>0</v>
      </c>
      <c r="O126" s="239">
        <v>4531</v>
      </c>
      <c r="P126" s="239">
        <v>186454</v>
      </c>
      <c r="Q126" s="239">
        <v>0</v>
      </c>
      <c r="R126" s="239">
        <v>2625</v>
      </c>
      <c r="S126" s="239">
        <v>15551</v>
      </c>
      <c r="T126" s="240">
        <v>100628</v>
      </c>
      <c r="U126" s="240">
        <v>428005</v>
      </c>
      <c r="V126" s="238"/>
      <c r="W126" s="238"/>
      <c r="X126" s="238"/>
      <c r="Y126" s="238"/>
      <c r="Z126" s="238"/>
      <c r="AA126" s="238"/>
      <c r="AB126" s="238"/>
      <c r="AC126" s="238"/>
      <c r="AD126" s="240">
        <v>75721</v>
      </c>
      <c r="AE126" s="240">
        <v>2787</v>
      </c>
      <c r="AF126" s="240">
        <v>132</v>
      </c>
      <c r="AG126" s="238">
        <v>382</v>
      </c>
      <c r="AH126" s="238">
        <v>91</v>
      </c>
      <c r="AI126" s="238">
        <v>8033</v>
      </c>
      <c r="AJ126" s="240">
        <v>87146</v>
      </c>
      <c r="AK126" s="240">
        <v>6807012</v>
      </c>
      <c r="AL126" s="240">
        <v>470288</v>
      </c>
      <c r="AM126" s="240">
        <v>20157</v>
      </c>
      <c r="AN126" s="238">
        <v>4027</v>
      </c>
      <c r="AO126" s="238">
        <v>2595</v>
      </c>
      <c r="AP126" s="238">
        <v>793284</v>
      </c>
      <c r="AQ126" s="240">
        <v>8097363</v>
      </c>
      <c r="AR126" s="240">
        <v>6866706</v>
      </c>
      <c r="AS126" s="238">
        <v>1230657</v>
      </c>
      <c r="AT126" s="240">
        <v>8097363</v>
      </c>
      <c r="AU126" s="238">
        <v>9980</v>
      </c>
      <c r="AV126" s="238">
        <v>30853</v>
      </c>
      <c r="AW126" s="238">
        <v>7106</v>
      </c>
      <c r="AX126" s="238">
        <v>14824</v>
      </c>
      <c r="AY126" s="238">
        <v>29192</v>
      </c>
      <c r="AZ126" s="238">
        <v>1711</v>
      </c>
      <c r="BA126" s="238">
        <v>93666</v>
      </c>
      <c r="BB126" s="238">
        <v>2838465</v>
      </c>
      <c r="BC126" s="238">
        <v>6709829</v>
      </c>
      <c r="BD126" s="238">
        <v>1761405</v>
      </c>
      <c r="BE126" s="238">
        <v>3056513</v>
      </c>
      <c r="BF126" s="238">
        <v>5330618</v>
      </c>
      <c r="BG126" s="238">
        <v>582238</v>
      </c>
      <c r="BH126" s="238">
        <v>20279068</v>
      </c>
      <c r="BI126" s="238"/>
      <c r="BJ126" s="238"/>
      <c r="BK126" s="238"/>
      <c r="BL126" s="238"/>
      <c r="BM126" s="238"/>
      <c r="BN126" s="238"/>
      <c r="BO126" s="238"/>
      <c r="BP126" s="238"/>
      <c r="BQ126" s="238"/>
      <c r="BR126" s="238"/>
      <c r="BS126" s="238"/>
      <c r="BT126" s="238"/>
      <c r="BU126" s="238"/>
      <c r="BV126" s="238"/>
      <c r="BW126" s="238">
        <v>17186321</v>
      </c>
      <c r="BX126" s="238">
        <v>3092747</v>
      </c>
      <c r="BY126" s="244">
        <v>20279068</v>
      </c>
      <c r="BZ126" s="238">
        <v>18459.8894533938</v>
      </c>
      <c r="CA126" s="243">
        <v>1043</v>
      </c>
      <c r="CB126" s="238">
        <v>436</v>
      </c>
      <c r="CC126" s="238">
        <v>197</v>
      </c>
      <c r="CD126" s="238">
        <v>126099</v>
      </c>
      <c r="CE126" s="238">
        <v>1040317</v>
      </c>
      <c r="CF126" s="240">
        <v>3835370.2835300001</v>
      </c>
      <c r="CG126" s="240">
        <v>43420253.822488002</v>
      </c>
      <c r="CH126" s="238"/>
      <c r="CI126" s="238"/>
      <c r="CJ126" s="242">
        <v>811.44227553385099</v>
      </c>
      <c r="CK126" s="243"/>
      <c r="CL126" s="238"/>
      <c r="CM126" s="238"/>
      <c r="CN126" s="238"/>
      <c r="CO126" s="238"/>
      <c r="CP126" s="238"/>
      <c r="CQ126" s="238"/>
      <c r="CR126" s="240">
        <v>4913</v>
      </c>
      <c r="CS126" s="240">
        <v>48723</v>
      </c>
      <c r="CT126" s="240">
        <v>16240</v>
      </c>
      <c r="CU126" s="240">
        <v>143461</v>
      </c>
      <c r="CV126" s="240">
        <v>3012</v>
      </c>
      <c r="CW126" s="240">
        <v>37793</v>
      </c>
      <c r="CX126" s="240">
        <v>4229</v>
      </c>
      <c r="CY126" s="240">
        <v>29499</v>
      </c>
      <c r="CZ126" s="240">
        <v>109326.63</v>
      </c>
      <c r="DA126" s="240">
        <v>1119830.628</v>
      </c>
      <c r="DB126" s="240">
        <v>67324.259999999995</v>
      </c>
      <c r="DC126" s="240">
        <v>766109.30099999998</v>
      </c>
      <c r="DD126" s="238"/>
      <c r="DE126" s="240">
        <v>217209</v>
      </c>
      <c r="DF126" s="240">
        <v>6.1486553281679299</v>
      </c>
      <c r="DG126" s="240">
        <v>47.9858903697221</v>
      </c>
      <c r="DH126" s="240">
        <v>50.678706772077597</v>
      </c>
      <c r="DI126" s="238">
        <v>187110.52900000001</v>
      </c>
      <c r="DJ126" s="238">
        <v>55554.862999999998</v>
      </c>
      <c r="DK126" s="238">
        <v>156893.61499999999</v>
      </c>
      <c r="DL126" s="238">
        <v>202947.731</v>
      </c>
      <c r="DM126" s="238">
        <v>12537.369000000001</v>
      </c>
      <c r="DN126" s="238">
        <v>18806.396000000001</v>
      </c>
      <c r="DO126" s="238">
        <v>72.021000000000001</v>
      </c>
      <c r="DP126" s="238">
        <v>354.45499999999998</v>
      </c>
      <c r="DQ126" s="238">
        <v>634276.97900000005</v>
      </c>
      <c r="DR126" s="239">
        <v>32648</v>
      </c>
      <c r="DS126" s="239">
        <v>5800</v>
      </c>
      <c r="DT126" s="239">
        <v>40999</v>
      </c>
      <c r="DU126" s="239">
        <v>51532</v>
      </c>
      <c r="DV126" s="239">
        <v>437</v>
      </c>
      <c r="DW126" s="239">
        <v>3962</v>
      </c>
      <c r="DX126" s="239">
        <v>31575</v>
      </c>
      <c r="DY126" s="238">
        <v>0</v>
      </c>
      <c r="DZ126" s="239">
        <v>166953</v>
      </c>
      <c r="EA126" s="239">
        <v>2267798</v>
      </c>
      <c r="EB126" s="238">
        <v>9331</v>
      </c>
      <c r="EC126" s="238">
        <v>10450</v>
      </c>
      <c r="ED126" s="238">
        <v>1032</v>
      </c>
      <c r="EE126" s="238">
        <v>1544</v>
      </c>
      <c r="EF126" s="238">
        <v>3229</v>
      </c>
      <c r="EG126" s="238">
        <v>4154</v>
      </c>
      <c r="EH126" s="238">
        <v>1653</v>
      </c>
      <c r="EI126" s="238"/>
      <c r="EJ126" s="238"/>
      <c r="EK126" s="238"/>
      <c r="EL126" s="238"/>
      <c r="EM126" s="238"/>
      <c r="EN126" s="239">
        <v>201173</v>
      </c>
      <c r="EO126" s="239">
        <v>33033</v>
      </c>
      <c r="EP126" s="239">
        <v>10286</v>
      </c>
      <c r="EQ126" s="239">
        <v>9219</v>
      </c>
      <c r="ER126" s="239">
        <v>13988</v>
      </c>
      <c r="ES126" s="239">
        <v>5213</v>
      </c>
      <c r="ET126" s="239">
        <v>4770</v>
      </c>
      <c r="EU126" s="239">
        <v>39625</v>
      </c>
      <c r="EV126" s="239">
        <v>487112</v>
      </c>
      <c r="EW126" s="239">
        <v>66627</v>
      </c>
      <c r="EX126" s="239">
        <v>16803</v>
      </c>
      <c r="EY126" s="239">
        <v>23175</v>
      </c>
      <c r="EZ126" s="239">
        <v>37703</v>
      </c>
      <c r="FA126" s="239">
        <v>10765</v>
      </c>
      <c r="FB126" s="239">
        <v>16668</v>
      </c>
      <c r="FC126" s="239">
        <v>129941</v>
      </c>
      <c r="FD126" s="238"/>
      <c r="FE126" s="238">
        <v>2</v>
      </c>
      <c r="FF126" s="238">
        <v>1.6</v>
      </c>
      <c r="FG126" s="238">
        <v>2.5</v>
      </c>
      <c r="FH126" s="238">
        <v>2.7</v>
      </c>
      <c r="FI126" s="238">
        <v>2.1</v>
      </c>
      <c r="FJ126" s="238">
        <v>3.5</v>
      </c>
      <c r="FK126" s="238">
        <v>3.3</v>
      </c>
      <c r="FL126" s="238">
        <v>35</v>
      </c>
      <c r="FM126" s="238">
        <v>42.4</v>
      </c>
      <c r="FN126" s="238">
        <v>55.6</v>
      </c>
      <c r="FO126" s="238">
        <v>32.6</v>
      </c>
      <c r="FP126" s="238">
        <v>65.2</v>
      </c>
      <c r="FQ126" s="238">
        <v>75.5</v>
      </c>
      <c r="FR126" s="238">
        <v>30.7</v>
      </c>
      <c r="FS126" s="238">
        <v>53.8</v>
      </c>
      <c r="FT126" s="238">
        <v>14947</v>
      </c>
      <c r="FU126" s="238">
        <v>6211</v>
      </c>
      <c r="FV126" s="238">
        <v>6093</v>
      </c>
      <c r="FW126" s="238">
        <v>1198</v>
      </c>
      <c r="FX126" s="238">
        <v>8737</v>
      </c>
      <c r="FY126" s="238"/>
      <c r="FZ126" s="238"/>
      <c r="GA126" s="238">
        <v>2067519.581</v>
      </c>
      <c r="GB126" s="244">
        <v>83468.032999999996</v>
      </c>
      <c r="GC126" s="242">
        <v>329.70706896447803</v>
      </c>
      <c r="GD126" s="245">
        <v>22097.773252380801</v>
      </c>
      <c r="GE126" s="239">
        <v>20869.706951219501</v>
      </c>
      <c r="GF126" s="239">
        <v>36142.833333333299</v>
      </c>
      <c r="GG126" s="239">
        <v>52930.934625323003</v>
      </c>
      <c r="GH126" s="239" t="s">
        <v>473</v>
      </c>
      <c r="GI126" s="239">
        <v>25503.759650445601</v>
      </c>
      <c r="GJ126" s="239">
        <v>37769.196489132497</v>
      </c>
      <c r="GK126" s="239">
        <v>56998.906949152501</v>
      </c>
      <c r="GL126" s="239">
        <v>22096.087589869301</v>
      </c>
      <c r="GM126" s="239">
        <v>24431.638946384101</v>
      </c>
      <c r="GN126" s="239">
        <v>20703.658413533802</v>
      </c>
      <c r="GO126" s="239">
        <v>21062.293111111201</v>
      </c>
      <c r="GP126" s="239">
        <v>34463.347085253401</v>
      </c>
      <c r="GQ126" s="239">
        <v>32620.445478320598</v>
      </c>
      <c r="GR126" s="239">
        <v>63840.057558139597</v>
      </c>
      <c r="GS126" s="239">
        <v>58229.018753180797</v>
      </c>
      <c r="GT126" s="239">
        <v>31485.068650630001</v>
      </c>
      <c r="GU126" s="239">
        <v>36133.905634357703</v>
      </c>
      <c r="GV126" s="239">
        <v>28539.504783477601</v>
      </c>
      <c r="GW126" s="239">
        <v>25349.328938604402</v>
      </c>
      <c r="GX126" s="239">
        <v>31290.094513019401</v>
      </c>
      <c r="GY126" s="239">
        <v>35767.107116883097</v>
      </c>
      <c r="GZ126" s="239">
        <v>30211.280945868799</v>
      </c>
      <c r="HA126" s="239">
        <v>27318.346548672602</v>
      </c>
      <c r="HB126" s="239">
        <v>37926.579499217602</v>
      </c>
      <c r="HC126" s="239">
        <v>50738.5376773401</v>
      </c>
      <c r="HD126" s="239">
        <v>45940.721509433897</v>
      </c>
      <c r="HE126" s="239">
        <v>25983.3627595703</v>
      </c>
      <c r="HF126" s="239">
        <v>30295.920491803299</v>
      </c>
      <c r="HG126" s="239">
        <v>63690.102039154197</v>
      </c>
      <c r="HH126" s="239">
        <v>45145.039267654698</v>
      </c>
      <c r="HI126" s="239">
        <v>22600.8229998649</v>
      </c>
      <c r="HJ126" s="239">
        <v>31810.046427147001</v>
      </c>
      <c r="HK126" s="239">
        <v>29393.487645131201</v>
      </c>
      <c r="HL126" s="239">
        <v>24686.2842284133</v>
      </c>
      <c r="HM126" s="239">
        <v>14662.8757519869</v>
      </c>
      <c r="HN126" s="239">
        <v>33292.946391876801</v>
      </c>
      <c r="HO126" s="239" t="s">
        <v>473</v>
      </c>
      <c r="HP126" s="239">
        <v>68908.271706666696</v>
      </c>
      <c r="HQ126" s="239">
        <v>30927.659123520702</v>
      </c>
      <c r="HR126" s="239">
        <v>45345.835239113701</v>
      </c>
      <c r="HS126" s="239">
        <v>64109.337096774099</v>
      </c>
      <c r="HT126" s="239">
        <v>41895.466164204998</v>
      </c>
      <c r="HU126" s="239">
        <v>27640.195897674399</v>
      </c>
      <c r="HV126" s="239">
        <v>23624.556431565601</v>
      </c>
      <c r="HW126" s="239">
        <v>20665.915578231299</v>
      </c>
      <c r="HX126" s="239">
        <v>43478.879420571</v>
      </c>
      <c r="HY126" s="239">
        <v>42692.929537037096</v>
      </c>
      <c r="HZ126" s="239">
        <v>20825.8420437678</v>
      </c>
      <c r="IA126" s="239">
        <v>19808.2356796116</v>
      </c>
      <c r="IB126" s="239">
        <v>21784.1743283135</v>
      </c>
      <c r="IC126" s="239">
        <v>29766.393726294398</v>
      </c>
      <c r="ID126" s="239">
        <v>49746.854814814797</v>
      </c>
      <c r="IE126" s="239">
        <v>30718.4875898221</v>
      </c>
      <c r="IF126" s="239">
        <v>24754.500792882602</v>
      </c>
      <c r="IG126" s="239">
        <v>24779.937375901402</v>
      </c>
      <c r="IH126" s="238"/>
      <c r="II126" s="238"/>
      <c r="IJ126" s="238"/>
      <c r="IK126" s="238"/>
      <c r="IL126" s="238"/>
      <c r="IM126" s="238"/>
      <c r="IN126" s="238"/>
      <c r="IO126" s="238"/>
      <c r="IP126" s="219"/>
    </row>
    <row r="127" spans="1:250" ht="15.75" customHeight="1">
      <c r="A127" s="237">
        <v>43405</v>
      </c>
      <c r="B127" s="240">
        <v>4809.5200000000004</v>
      </c>
      <c r="C127" s="240">
        <v>6425.48</v>
      </c>
      <c r="D127" s="240">
        <v>3833.3333333333298</v>
      </c>
      <c r="E127" s="240">
        <v>8957.5</v>
      </c>
      <c r="F127" s="240">
        <v>22854</v>
      </c>
      <c r="G127" s="240">
        <v>9079</v>
      </c>
      <c r="H127" s="238">
        <v>302.33999999999997</v>
      </c>
      <c r="I127" s="238" t="s">
        <v>474</v>
      </c>
      <c r="J127" s="239">
        <v>20728</v>
      </c>
      <c r="K127" s="239">
        <v>13521</v>
      </c>
      <c r="L127" s="239">
        <v>8539</v>
      </c>
      <c r="M127" s="239">
        <v>112173</v>
      </c>
      <c r="N127" s="239">
        <v>34639</v>
      </c>
      <c r="O127" s="239">
        <v>21116</v>
      </c>
      <c r="P127" s="239">
        <v>71822</v>
      </c>
      <c r="Q127" s="239">
        <v>12124</v>
      </c>
      <c r="R127" s="239">
        <v>11942</v>
      </c>
      <c r="S127" s="239">
        <v>17240</v>
      </c>
      <c r="T127" s="240">
        <v>96379</v>
      </c>
      <c r="U127" s="240">
        <v>412433</v>
      </c>
      <c r="V127" s="238"/>
      <c r="W127" s="238"/>
      <c r="X127" s="238"/>
      <c r="Y127" s="238"/>
      <c r="Z127" s="238"/>
      <c r="AA127" s="238"/>
      <c r="AB127" s="238"/>
      <c r="AC127" s="238"/>
      <c r="AD127" s="240">
        <v>71650</v>
      </c>
      <c r="AE127" s="240">
        <v>2910</v>
      </c>
      <c r="AF127" s="240">
        <v>138</v>
      </c>
      <c r="AG127" s="238">
        <v>750</v>
      </c>
      <c r="AH127" s="238">
        <v>197</v>
      </c>
      <c r="AI127" s="238">
        <v>7805</v>
      </c>
      <c r="AJ127" s="240">
        <v>83450</v>
      </c>
      <c r="AK127" s="240">
        <v>6424109</v>
      </c>
      <c r="AL127" s="240">
        <v>481604</v>
      </c>
      <c r="AM127" s="240">
        <v>20128</v>
      </c>
      <c r="AN127" s="238">
        <v>8350</v>
      </c>
      <c r="AO127" s="238">
        <v>7370</v>
      </c>
      <c r="AP127" s="238">
        <v>742978</v>
      </c>
      <c r="AQ127" s="240">
        <v>7684539</v>
      </c>
      <c r="AR127" s="240">
        <v>6503011</v>
      </c>
      <c r="AS127" s="238">
        <v>1181528</v>
      </c>
      <c r="AT127" s="240">
        <v>7684539</v>
      </c>
      <c r="AU127" s="238">
        <v>8360</v>
      </c>
      <c r="AV127" s="238">
        <v>27475</v>
      </c>
      <c r="AW127" s="238">
        <v>6958</v>
      </c>
      <c r="AX127" s="238">
        <v>15034</v>
      </c>
      <c r="AY127" s="238">
        <v>27926</v>
      </c>
      <c r="AZ127" s="238">
        <v>1446</v>
      </c>
      <c r="BA127" s="238">
        <v>87199</v>
      </c>
      <c r="BB127" s="238">
        <v>2351369</v>
      </c>
      <c r="BC127" s="238">
        <v>5972110</v>
      </c>
      <c r="BD127" s="238">
        <v>1721996</v>
      </c>
      <c r="BE127" s="238">
        <v>3084944</v>
      </c>
      <c r="BF127" s="238">
        <v>5089908</v>
      </c>
      <c r="BG127" s="238">
        <v>490744</v>
      </c>
      <c r="BH127" s="238">
        <v>18711071</v>
      </c>
      <c r="BI127" s="238"/>
      <c r="BJ127" s="238"/>
      <c r="BK127" s="238"/>
      <c r="BL127" s="238"/>
      <c r="BM127" s="238"/>
      <c r="BN127" s="238"/>
      <c r="BO127" s="238"/>
      <c r="BP127" s="238"/>
      <c r="BQ127" s="238"/>
      <c r="BR127" s="238"/>
      <c r="BS127" s="238"/>
      <c r="BT127" s="238"/>
      <c r="BU127" s="238"/>
      <c r="BV127" s="238"/>
      <c r="BW127" s="238">
        <v>15812193</v>
      </c>
      <c r="BX127" s="238">
        <v>2898878</v>
      </c>
      <c r="BY127" s="244">
        <v>18711071</v>
      </c>
      <c r="BZ127" s="238">
        <v>18827.201387221601</v>
      </c>
      <c r="CA127" s="243">
        <v>1064</v>
      </c>
      <c r="CB127" s="238">
        <v>443</v>
      </c>
      <c r="CC127" s="238">
        <v>203</v>
      </c>
      <c r="CD127" s="238">
        <v>112229</v>
      </c>
      <c r="CE127" s="238">
        <v>970181</v>
      </c>
      <c r="CF127" s="240">
        <v>3951609.3654800002</v>
      </c>
      <c r="CG127" s="240">
        <v>44849446.006033003</v>
      </c>
      <c r="CH127" s="238"/>
      <c r="CI127" s="238"/>
      <c r="CJ127" s="242">
        <v>715.89344038704701</v>
      </c>
      <c r="CK127" s="243"/>
      <c r="CL127" s="238"/>
      <c r="CM127" s="238"/>
      <c r="CN127" s="238"/>
      <c r="CO127" s="238"/>
      <c r="CP127" s="238"/>
      <c r="CQ127" s="238"/>
      <c r="CR127" s="240">
        <v>3881</v>
      </c>
      <c r="CS127" s="240">
        <v>39902</v>
      </c>
      <c r="CT127" s="240">
        <v>14370</v>
      </c>
      <c r="CU127" s="240">
        <v>127108</v>
      </c>
      <c r="CV127" s="240">
        <v>2558</v>
      </c>
      <c r="CW127" s="240">
        <v>31155</v>
      </c>
      <c r="CX127" s="240">
        <v>3659</v>
      </c>
      <c r="CY127" s="240">
        <v>26256</v>
      </c>
      <c r="CZ127" s="240">
        <v>118698.21799999999</v>
      </c>
      <c r="DA127" s="240">
        <v>1106083.44</v>
      </c>
      <c r="DB127" s="240">
        <v>63242.925000000003</v>
      </c>
      <c r="DC127" s="240">
        <v>732455.78500000003</v>
      </c>
      <c r="DD127" s="238"/>
      <c r="DE127" s="240">
        <v>199424</v>
      </c>
      <c r="DF127" s="240">
        <v>8.0436838668913406</v>
      </c>
      <c r="DG127" s="240">
        <v>48.585159470988799</v>
      </c>
      <c r="DH127" s="240">
        <v>51.274509297582803</v>
      </c>
      <c r="DI127" s="238">
        <v>161178.62299999999</v>
      </c>
      <c r="DJ127" s="238">
        <v>54170.53</v>
      </c>
      <c r="DK127" s="238">
        <v>160360.15599999999</v>
      </c>
      <c r="DL127" s="238">
        <v>202187.41099999999</v>
      </c>
      <c r="DM127" s="238">
        <v>12209.165999999999</v>
      </c>
      <c r="DN127" s="238">
        <v>16115.665999999999</v>
      </c>
      <c r="DO127" s="238">
        <v>67.001999999999995</v>
      </c>
      <c r="DP127" s="238">
        <v>369.94900000000001</v>
      </c>
      <c r="DQ127" s="238">
        <v>606658.50300000003</v>
      </c>
      <c r="DR127" s="239">
        <v>22378</v>
      </c>
      <c r="DS127" s="239">
        <v>5193</v>
      </c>
      <c r="DT127" s="239">
        <v>38158</v>
      </c>
      <c r="DU127" s="239">
        <v>33491</v>
      </c>
      <c r="DV127" s="239">
        <v>637</v>
      </c>
      <c r="DW127" s="239">
        <v>2987</v>
      </c>
      <c r="DX127" s="239">
        <v>30813</v>
      </c>
      <c r="DY127" s="238">
        <v>0</v>
      </c>
      <c r="DZ127" s="239">
        <v>133657</v>
      </c>
      <c r="EA127" s="239">
        <v>2107157</v>
      </c>
      <c r="EB127" s="238">
        <v>9224</v>
      </c>
      <c r="EC127" s="238">
        <v>9662</v>
      </c>
      <c r="ED127" s="238">
        <v>974</v>
      </c>
      <c r="EE127" s="238">
        <v>1003</v>
      </c>
      <c r="EF127" s="238">
        <v>3151</v>
      </c>
      <c r="EG127" s="238">
        <v>4311</v>
      </c>
      <c r="EH127" s="238">
        <v>1572</v>
      </c>
      <c r="EI127" s="238"/>
      <c r="EJ127" s="238"/>
      <c r="EK127" s="238"/>
      <c r="EL127" s="238"/>
      <c r="EM127" s="238"/>
      <c r="EN127" s="239">
        <v>206589</v>
      </c>
      <c r="EO127" s="239">
        <v>34071</v>
      </c>
      <c r="EP127" s="239">
        <v>9539</v>
      </c>
      <c r="EQ127" s="239">
        <v>12991</v>
      </c>
      <c r="ER127" s="239">
        <v>12274</v>
      </c>
      <c r="ES127" s="239">
        <v>5742</v>
      </c>
      <c r="ET127" s="239">
        <v>7215</v>
      </c>
      <c r="EU127" s="239">
        <v>49937</v>
      </c>
      <c r="EV127" s="239">
        <v>513162</v>
      </c>
      <c r="EW127" s="239">
        <v>67807</v>
      </c>
      <c r="EX127" s="239">
        <v>15048</v>
      </c>
      <c r="EY127" s="239">
        <v>37098</v>
      </c>
      <c r="EZ127" s="239">
        <v>32117</v>
      </c>
      <c r="FA127" s="239">
        <v>11239</v>
      </c>
      <c r="FB127" s="239">
        <v>26080</v>
      </c>
      <c r="FC127" s="239">
        <v>166519</v>
      </c>
      <c r="FD127" s="238"/>
      <c r="FE127" s="238">
        <v>2</v>
      </c>
      <c r="FF127" s="238">
        <v>1.6</v>
      </c>
      <c r="FG127" s="238">
        <v>2.9</v>
      </c>
      <c r="FH127" s="238">
        <v>2.6</v>
      </c>
      <c r="FI127" s="238">
        <v>2</v>
      </c>
      <c r="FJ127" s="238">
        <v>3.6</v>
      </c>
      <c r="FK127" s="238">
        <v>3.3</v>
      </c>
      <c r="FL127" s="238">
        <v>37.5</v>
      </c>
      <c r="FM127" s="238">
        <v>35.299999999999997</v>
      </c>
      <c r="FN127" s="238">
        <v>40.200000000000003</v>
      </c>
      <c r="FO127" s="238">
        <v>28.4</v>
      </c>
      <c r="FP127" s="238">
        <v>35.299999999999997</v>
      </c>
      <c r="FQ127" s="238">
        <v>45.9</v>
      </c>
      <c r="FR127" s="238">
        <v>26.8</v>
      </c>
      <c r="FS127" s="238">
        <v>45.3</v>
      </c>
      <c r="FT127" s="238">
        <v>14769</v>
      </c>
      <c r="FU127" s="238">
        <v>6313</v>
      </c>
      <c r="FV127" s="238">
        <v>6218</v>
      </c>
      <c r="FW127" s="238">
        <v>95</v>
      </c>
      <c r="FX127" s="238">
        <v>8457</v>
      </c>
      <c r="FY127" s="238"/>
      <c r="FZ127" s="238"/>
      <c r="GA127" s="238">
        <v>2123943.4190000002</v>
      </c>
      <c r="GB127" s="244">
        <v>85412.096999999994</v>
      </c>
      <c r="GC127" s="242">
        <v>340.199510232938</v>
      </c>
      <c r="GD127" s="245">
        <v>22469.451374317501</v>
      </c>
      <c r="GE127" s="239">
        <v>20929.557840909099</v>
      </c>
      <c r="GF127" s="239">
        <v>25853.528333333299</v>
      </c>
      <c r="GG127" s="239">
        <v>52668.838329297803</v>
      </c>
      <c r="GH127" s="239" t="s">
        <v>473</v>
      </c>
      <c r="GI127" s="239">
        <v>26676.7904140787</v>
      </c>
      <c r="GJ127" s="239">
        <v>40384.103918556102</v>
      </c>
      <c r="GK127" s="239">
        <v>61978.912459016399</v>
      </c>
      <c r="GL127" s="239">
        <v>21928.717089124999</v>
      </c>
      <c r="GM127" s="239">
        <v>25899.706595477401</v>
      </c>
      <c r="GN127" s="239">
        <v>22846.725588697002</v>
      </c>
      <c r="GO127" s="239">
        <v>20927.6703042763</v>
      </c>
      <c r="GP127" s="239">
        <v>36755.650331050201</v>
      </c>
      <c r="GQ127" s="239">
        <v>33559.943990417501</v>
      </c>
      <c r="GR127" s="239">
        <v>65418.388135593203</v>
      </c>
      <c r="GS127" s="239">
        <v>59351.838422626999</v>
      </c>
      <c r="GT127" s="239">
        <v>32999.131859551802</v>
      </c>
      <c r="GU127" s="239">
        <v>37240.140209155303</v>
      </c>
      <c r="GV127" s="239">
        <v>30360.298520749599</v>
      </c>
      <c r="GW127" s="239">
        <v>26697.976232937999</v>
      </c>
      <c r="GX127" s="239">
        <v>31783.6910464416</v>
      </c>
      <c r="GY127" s="239">
        <v>39105.564653846101</v>
      </c>
      <c r="GZ127" s="239">
        <v>31783.304260422501</v>
      </c>
      <c r="HA127" s="239">
        <v>29165.183421052599</v>
      </c>
      <c r="HB127" s="239">
        <v>39844.910569422798</v>
      </c>
      <c r="HC127" s="239">
        <v>55973.478297468799</v>
      </c>
      <c r="HD127" s="239">
        <v>51906.1257719977</v>
      </c>
      <c r="HE127" s="239">
        <v>26030.3131513302</v>
      </c>
      <c r="HF127" s="239">
        <v>30603.836504064999</v>
      </c>
      <c r="HG127" s="239">
        <v>66375.260290824401</v>
      </c>
      <c r="HH127" s="239">
        <v>47990.334846894097</v>
      </c>
      <c r="HI127" s="239">
        <v>23366.557496510501</v>
      </c>
      <c r="HJ127" s="239">
        <v>32839.128779233397</v>
      </c>
      <c r="HK127" s="239">
        <v>31464.485404651699</v>
      </c>
      <c r="HL127" s="239">
        <v>25905.337761588398</v>
      </c>
      <c r="HM127" s="239">
        <v>15679.8648729998</v>
      </c>
      <c r="HN127" s="239">
        <v>35095.402509392799</v>
      </c>
      <c r="HO127" s="239" t="s">
        <v>473</v>
      </c>
      <c r="HP127" s="239">
        <v>71293.334813829802</v>
      </c>
      <c r="HQ127" s="239">
        <v>33890.040149972199</v>
      </c>
      <c r="HR127" s="239">
        <v>48859.367029018897</v>
      </c>
      <c r="HS127" s="239">
        <v>82135.975196984</v>
      </c>
      <c r="HT127" s="239">
        <v>41524.411783664502</v>
      </c>
      <c r="HU127" s="239">
        <v>29331.545129870199</v>
      </c>
      <c r="HV127" s="239">
        <v>24799.9798187749</v>
      </c>
      <c r="HW127" s="239">
        <v>22122.393628117901</v>
      </c>
      <c r="HX127" s="239">
        <v>45607.922602965598</v>
      </c>
      <c r="HY127" s="239">
        <v>44168.171955056197</v>
      </c>
      <c r="HZ127" s="239">
        <v>21470.132911189899</v>
      </c>
      <c r="IA127" s="239">
        <v>21894.926100266101</v>
      </c>
      <c r="IB127" s="239">
        <v>22285.958155401298</v>
      </c>
      <c r="IC127" s="239">
        <v>31675.338563933401</v>
      </c>
      <c r="ID127" s="239">
        <v>50088.787563510399</v>
      </c>
      <c r="IE127" s="239">
        <v>32052.518436312701</v>
      </c>
      <c r="IF127" s="239">
        <v>26024.878296901999</v>
      </c>
      <c r="IG127" s="239">
        <v>26855.4951832238</v>
      </c>
      <c r="IH127" s="238"/>
      <c r="II127" s="238"/>
      <c r="IJ127" s="238"/>
      <c r="IK127" s="238"/>
      <c r="IL127" s="238"/>
      <c r="IM127" s="238"/>
      <c r="IN127" s="238"/>
      <c r="IO127" s="238"/>
      <c r="IP127" s="219"/>
    </row>
    <row r="128" spans="1:250" ht="15.75" customHeight="1">
      <c r="A128" s="237">
        <v>43435</v>
      </c>
      <c r="B128" s="240">
        <v>5463.61</v>
      </c>
      <c r="C128" s="240">
        <v>7477.3684210526299</v>
      </c>
      <c r="D128" s="240">
        <v>4111.7647058823504</v>
      </c>
      <c r="E128" s="240">
        <v>9089.3799999999992</v>
      </c>
      <c r="F128" s="240">
        <v>22510</v>
      </c>
      <c r="G128" s="240">
        <v>8343.2099999999991</v>
      </c>
      <c r="H128" s="238">
        <v>295.39</v>
      </c>
      <c r="I128" s="238" t="s">
        <v>474</v>
      </c>
      <c r="J128" s="239">
        <v>2406</v>
      </c>
      <c r="K128" s="239">
        <v>15306</v>
      </c>
      <c r="L128" s="239">
        <v>13570</v>
      </c>
      <c r="M128" s="239">
        <v>18429</v>
      </c>
      <c r="N128" s="239">
        <v>38002</v>
      </c>
      <c r="O128" s="239">
        <v>33021</v>
      </c>
      <c r="P128" s="239" t="s">
        <v>474</v>
      </c>
      <c r="Q128" s="239">
        <v>13302</v>
      </c>
      <c r="R128" s="239">
        <v>18805</v>
      </c>
      <c r="S128" s="239">
        <v>15218</v>
      </c>
      <c r="T128" s="240">
        <v>100537</v>
      </c>
      <c r="U128" s="240">
        <v>416004</v>
      </c>
      <c r="V128" s="238"/>
      <c r="W128" s="238"/>
      <c r="X128" s="238"/>
      <c r="Y128" s="238"/>
      <c r="Z128" s="238"/>
      <c r="AA128" s="238"/>
      <c r="AB128" s="238"/>
      <c r="AC128" s="238"/>
      <c r="AD128" s="240">
        <v>76876</v>
      </c>
      <c r="AE128" s="240">
        <v>2333</v>
      </c>
      <c r="AF128" s="240">
        <v>149</v>
      </c>
      <c r="AG128" s="238">
        <v>1860</v>
      </c>
      <c r="AH128" s="238">
        <v>163</v>
      </c>
      <c r="AI128" s="238">
        <v>7771</v>
      </c>
      <c r="AJ128" s="240">
        <v>89152</v>
      </c>
      <c r="AK128" s="240">
        <v>6703115</v>
      </c>
      <c r="AL128" s="240">
        <v>395141</v>
      </c>
      <c r="AM128" s="240">
        <v>19913</v>
      </c>
      <c r="AN128" s="238">
        <v>18431</v>
      </c>
      <c r="AO128" s="238">
        <v>4247</v>
      </c>
      <c r="AP128" s="238">
        <v>755430</v>
      </c>
      <c r="AQ128" s="240">
        <v>7896277</v>
      </c>
      <c r="AR128" s="240">
        <v>7016156</v>
      </c>
      <c r="AS128" s="238">
        <v>880121</v>
      </c>
      <c r="AT128" s="240">
        <v>7896277</v>
      </c>
      <c r="AU128" s="238">
        <v>6380</v>
      </c>
      <c r="AV128" s="238">
        <v>31822</v>
      </c>
      <c r="AW128" s="238">
        <v>5361</v>
      </c>
      <c r="AX128" s="238">
        <v>15822</v>
      </c>
      <c r="AY128" s="238">
        <v>33231</v>
      </c>
      <c r="AZ128" s="238">
        <v>1455</v>
      </c>
      <c r="BA128" s="238">
        <v>94071</v>
      </c>
      <c r="BB128" s="238">
        <v>1758922</v>
      </c>
      <c r="BC128" s="238">
        <v>6898785</v>
      </c>
      <c r="BD128" s="238">
        <v>1303243</v>
      </c>
      <c r="BE128" s="238">
        <v>3231104</v>
      </c>
      <c r="BF128" s="238">
        <v>6063398</v>
      </c>
      <c r="BG128" s="238">
        <v>446108</v>
      </c>
      <c r="BH128" s="238">
        <v>19701560</v>
      </c>
      <c r="BI128" s="238"/>
      <c r="BJ128" s="238"/>
      <c r="BK128" s="238"/>
      <c r="BL128" s="238"/>
      <c r="BM128" s="238"/>
      <c r="BN128" s="238"/>
      <c r="BO128" s="238"/>
      <c r="BP128" s="238"/>
      <c r="BQ128" s="238"/>
      <c r="BR128" s="238"/>
      <c r="BS128" s="238"/>
      <c r="BT128" s="238"/>
      <c r="BU128" s="238"/>
      <c r="BV128" s="238"/>
      <c r="BW128" s="238">
        <v>17527220</v>
      </c>
      <c r="BX128" s="238">
        <v>2174340</v>
      </c>
      <c r="BY128" s="244">
        <v>19701560</v>
      </c>
      <c r="BZ128" s="238">
        <v>19224.294103813299</v>
      </c>
      <c r="CA128" s="243">
        <v>1080</v>
      </c>
      <c r="CB128" s="238">
        <v>452</v>
      </c>
      <c r="CC128" s="238">
        <v>207</v>
      </c>
      <c r="CD128" s="238">
        <v>99575</v>
      </c>
      <c r="CE128" s="238">
        <v>808887</v>
      </c>
      <c r="CF128" s="240">
        <v>5069504.0850200001</v>
      </c>
      <c r="CG128" s="240">
        <v>57203955.863619998</v>
      </c>
      <c r="CH128" s="238"/>
      <c r="CI128" s="238"/>
      <c r="CJ128" s="242">
        <v>1235.9472676046701</v>
      </c>
      <c r="CK128" s="243"/>
      <c r="CL128" s="238"/>
      <c r="CM128" s="238"/>
      <c r="CN128" s="238"/>
      <c r="CO128" s="238"/>
      <c r="CP128" s="238"/>
      <c r="CQ128" s="238"/>
      <c r="CR128" s="240">
        <v>2835</v>
      </c>
      <c r="CS128" s="240">
        <v>28545</v>
      </c>
      <c r="CT128" s="240">
        <v>13596</v>
      </c>
      <c r="CU128" s="240">
        <v>122881</v>
      </c>
      <c r="CV128" s="240">
        <v>2423</v>
      </c>
      <c r="CW128" s="240">
        <v>26817</v>
      </c>
      <c r="CX128" s="240">
        <v>3323</v>
      </c>
      <c r="CY128" s="240">
        <v>23394</v>
      </c>
      <c r="CZ128" s="240">
        <v>120239.58</v>
      </c>
      <c r="DA128" s="240">
        <v>1119806</v>
      </c>
      <c r="DB128" s="240">
        <v>71789.91</v>
      </c>
      <c r="DC128" s="240">
        <v>824739.45</v>
      </c>
      <c r="DD128" s="238"/>
      <c r="DE128" s="240">
        <v>167033</v>
      </c>
      <c r="DF128" s="240">
        <v>6.83</v>
      </c>
      <c r="DG128" s="240">
        <v>46.43</v>
      </c>
      <c r="DH128" s="240">
        <v>48.57</v>
      </c>
      <c r="DI128" s="238">
        <v>150796.128</v>
      </c>
      <c r="DJ128" s="238">
        <v>52709.883999999998</v>
      </c>
      <c r="DK128" s="238">
        <v>156127.742</v>
      </c>
      <c r="DL128" s="238">
        <v>227691.33100000001</v>
      </c>
      <c r="DM128" s="238">
        <v>11764.942999999999</v>
      </c>
      <c r="DN128" s="238">
        <v>15388.227000000001</v>
      </c>
      <c r="DO128" s="238">
        <v>80.838999999999999</v>
      </c>
      <c r="DP128" s="238">
        <v>182.49299999999999</v>
      </c>
      <c r="DQ128" s="238">
        <v>614741.58700000006</v>
      </c>
      <c r="DR128" s="239">
        <v>18380</v>
      </c>
      <c r="DS128" s="239">
        <v>4485</v>
      </c>
      <c r="DT128" s="239">
        <v>35084</v>
      </c>
      <c r="DU128" s="239">
        <v>42590</v>
      </c>
      <c r="DV128" s="239">
        <v>484</v>
      </c>
      <c r="DW128" s="239">
        <v>2823</v>
      </c>
      <c r="DX128" s="239">
        <v>32647</v>
      </c>
      <c r="DY128" s="238">
        <v>0</v>
      </c>
      <c r="DZ128" s="239">
        <v>136493</v>
      </c>
      <c r="EA128" s="239">
        <v>2060285</v>
      </c>
      <c r="EB128" s="238">
        <v>9079</v>
      </c>
      <c r="EC128" s="238">
        <v>8754</v>
      </c>
      <c r="ED128" s="238">
        <v>727</v>
      </c>
      <c r="EE128" s="238">
        <v>1361</v>
      </c>
      <c r="EF128" s="238">
        <v>2993</v>
      </c>
      <c r="EG128" s="238">
        <v>3571</v>
      </c>
      <c r="EH128" s="238">
        <v>1593</v>
      </c>
      <c r="EI128" s="238"/>
      <c r="EJ128" s="238"/>
      <c r="EK128" s="238"/>
      <c r="EL128" s="238"/>
      <c r="EM128" s="238"/>
      <c r="EN128" s="239">
        <v>193901</v>
      </c>
      <c r="EO128" s="239">
        <v>28806</v>
      </c>
      <c r="EP128" s="239">
        <v>10047</v>
      </c>
      <c r="EQ128" s="239">
        <v>9242</v>
      </c>
      <c r="ER128" s="239">
        <v>11090</v>
      </c>
      <c r="ES128" s="239">
        <v>5639</v>
      </c>
      <c r="ET128" s="239">
        <v>12007</v>
      </c>
      <c r="EU128" s="239">
        <v>42660</v>
      </c>
      <c r="EV128" s="239">
        <v>497668</v>
      </c>
      <c r="EW128" s="239">
        <v>59329</v>
      </c>
      <c r="EX128" s="239">
        <v>15068</v>
      </c>
      <c r="EY128" s="239">
        <v>31859</v>
      </c>
      <c r="EZ128" s="239">
        <v>32681</v>
      </c>
      <c r="FA128" s="239">
        <v>10896</v>
      </c>
      <c r="FB128" s="239">
        <v>44004</v>
      </c>
      <c r="FC128" s="239">
        <v>144434</v>
      </c>
      <c r="FD128" s="238"/>
      <c r="FE128" s="238">
        <v>2.1</v>
      </c>
      <c r="FF128" s="238">
        <v>1.5</v>
      </c>
      <c r="FG128" s="238">
        <v>3.4</v>
      </c>
      <c r="FH128" s="238">
        <v>2.9</v>
      </c>
      <c r="FI128" s="238">
        <v>1.9</v>
      </c>
      <c r="FJ128" s="238">
        <v>3.7</v>
      </c>
      <c r="FK128" s="238">
        <v>3.4</v>
      </c>
      <c r="FL128" s="238">
        <v>35.299999999999997</v>
      </c>
      <c r="FM128" s="238">
        <v>30.3</v>
      </c>
      <c r="FN128" s="238">
        <v>37.5</v>
      </c>
      <c r="FO128" s="238">
        <v>21.5</v>
      </c>
      <c r="FP128" s="238">
        <v>35.9</v>
      </c>
      <c r="FQ128" s="238">
        <v>41.2</v>
      </c>
      <c r="FR128" s="238">
        <v>40</v>
      </c>
      <c r="FS128" s="238">
        <v>40</v>
      </c>
      <c r="FT128" s="238">
        <v>14632</v>
      </c>
      <c r="FU128" s="238">
        <v>5918</v>
      </c>
      <c r="FV128" s="238">
        <v>5828</v>
      </c>
      <c r="FW128" s="238">
        <v>90</v>
      </c>
      <c r="FX128" s="238">
        <v>8714</v>
      </c>
      <c r="FY128" s="238"/>
      <c r="FZ128" s="238"/>
      <c r="GA128" s="238">
        <v>2032317.844</v>
      </c>
      <c r="GB128" s="244">
        <v>82373.876999999993</v>
      </c>
      <c r="GC128" s="242">
        <v>349.23151188677002</v>
      </c>
      <c r="GD128" s="248">
        <v>32366.017073699499</v>
      </c>
      <c r="GE128" s="249">
        <v>32822.176666666703</v>
      </c>
      <c r="GF128" s="239">
        <v>57458.491999999998</v>
      </c>
      <c r="GG128" s="249">
        <v>77370.664125560594</v>
      </c>
      <c r="GH128" s="249" t="s">
        <v>473</v>
      </c>
      <c r="GI128" s="249">
        <v>42588.940691823896</v>
      </c>
      <c r="GJ128" s="249">
        <v>65261.288511126098</v>
      </c>
      <c r="GK128" s="249">
        <v>92365.634918032796</v>
      </c>
      <c r="GL128" s="249">
        <v>34073.571570382497</v>
      </c>
      <c r="GM128" s="249">
        <v>38304.170224923997</v>
      </c>
      <c r="GN128" s="249">
        <v>38671.759062247402</v>
      </c>
      <c r="GO128" s="249">
        <v>32270.5827204659</v>
      </c>
      <c r="GP128" s="249">
        <v>57467.290948571499</v>
      </c>
      <c r="GQ128" s="249">
        <v>60671.271811294799</v>
      </c>
      <c r="GR128" s="249">
        <v>78867.241508620704</v>
      </c>
      <c r="GS128" s="249">
        <v>88512.283496410804</v>
      </c>
      <c r="GT128" s="249">
        <v>51005.2724170726</v>
      </c>
      <c r="GU128" s="249">
        <v>55486.308067361599</v>
      </c>
      <c r="GV128" s="249">
        <v>45188.552713804696</v>
      </c>
      <c r="GW128" s="249">
        <v>40762.504145211198</v>
      </c>
      <c r="GX128" s="249">
        <v>48613.977198057997</v>
      </c>
      <c r="GY128" s="249">
        <v>54524.6206481482</v>
      </c>
      <c r="GZ128" s="249">
        <v>54097.774108076803</v>
      </c>
      <c r="HA128" s="249">
        <v>39276.020973451297</v>
      </c>
      <c r="HB128" s="249">
        <v>57534.156500777601</v>
      </c>
      <c r="HC128" s="249">
        <v>106552.35700550899</v>
      </c>
      <c r="HD128" s="249">
        <v>76614.6282140845</v>
      </c>
      <c r="HE128" s="249">
        <v>40013.145768262002</v>
      </c>
      <c r="HF128" s="249">
        <v>45625.776774193597</v>
      </c>
      <c r="HG128" s="249">
        <v>99528.701457621806</v>
      </c>
      <c r="HH128" s="249">
        <v>71316.477608318906</v>
      </c>
      <c r="HI128" s="249">
        <v>34426.153076141898</v>
      </c>
      <c r="HJ128" s="249">
        <v>48738.249947454999</v>
      </c>
      <c r="HK128" s="249">
        <v>44951.645355447101</v>
      </c>
      <c r="HL128" s="249">
        <v>37383.397461517401</v>
      </c>
      <c r="HM128" s="249">
        <v>21875.893624141001</v>
      </c>
      <c r="HN128" s="249">
        <v>49786.479185477801</v>
      </c>
      <c r="HO128" s="249" t="s">
        <v>473</v>
      </c>
      <c r="HP128" s="249">
        <v>98000.466320000007</v>
      </c>
      <c r="HQ128" s="249">
        <v>51185.412071080602</v>
      </c>
      <c r="HR128" s="249">
        <v>73983.869078112795</v>
      </c>
      <c r="HS128" s="249">
        <v>96363.249568263505</v>
      </c>
      <c r="HT128" s="249">
        <v>63552.520603486897</v>
      </c>
      <c r="HU128" s="249">
        <v>41986.019342592699</v>
      </c>
      <c r="HV128" s="249">
        <v>37786.315713512602</v>
      </c>
      <c r="HW128" s="249">
        <v>32357.001186440699</v>
      </c>
      <c r="HX128" s="249">
        <v>63732.504319055603</v>
      </c>
      <c r="HY128" s="249">
        <v>103003.778213457</v>
      </c>
      <c r="HZ128" s="249">
        <v>30060.1288012105</v>
      </c>
      <c r="IA128" s="249">
        <v>27533.853307262601</v>
      </c>
      <c r="IB128" s="249">
        <v>32371.335364758401</v>
      </c>
      <c r="IC128" s="249">
        <v>45836.324661480299</v>
      </c>
      <c r="ID128" s="249">
        <v>69180.199547270298</v>
      </c>
      <c r="IE128" s="249">
        <v>47688.810703129901</v>
      </c>
      <c r="IF128" s="249">
        <v>37428.059978609701</v>
      </c>
      <c r="IG128" s="249">
        <v>37158.709870482497</v>
      </c>
      <c r="IH128" s="238"/>
      <c r="II128" s="238"/>
      <c r="IJ128" s="238"/>
      <c r="IK128" s="238"/>
      <c r="IL128" s="238"/>
      <c r="IM128" s="238"/>
      <c r="IN128" s="238"/>
      <c r="IO128" s="238"/>
      <c r="IP128" s="219"/>
    </row>
    <row r="129" spans="1:250" ht="15.75" customHeight="1">
      <c r="A129" s="237">
        <v>43466</v>
      </c>
      <c r="B129" s="240">
        <v>5545.9090909090901</v>
      </c>
      <c r="C129" s="240">
        <v>7635.4545454545496</v>
      </c>
      <c r="D129" s="240">
        <v>4245</v>
      </c>
      <c r="E129" s="240">
        <v>9244.5454545454504</v>
      </c>
      <c r="F129" s="240">
        <v>22448</v>
      </c>
      <c r="G129" s="240">
        <v>8191</v>
      </c>
      <c r="H129" s="238"/>
      <c r="I129" s="238"/>
      <c r="J129" s="239">
        <v>42056</v>
      </c>
      <c r="K129" s="239">
        <v>27451</v>
      </c>
      <c r="L129" s="239">
        <v>786</v>
      </c>
      <c r="M129" s="239">
        <v>221382</v>
      </c>
      <c r="N129" s="239">
        <v>66452</v>
      </c>
      <c r="O129" s="239">
        <v>1580</v>
      </c>
      <c r="P129" s="239">
        <v>158721</v>
      </c>
      <c r="Q129" s="239">
        <v>23258</v>
      </c>
      <c r="R129" s="239">
        <v>883</v>
      </c>
      <c r="S129" s="239">
        <v>15075</v>
      </c>
      <c r="T129" s="240">
        <v>100398</v>
      </c>
      <c r="U129" s="240">
        <v>442339</v>
      </c>
      <c r="V129" s="238"/>
      <c r="W129" s="238"/>
      <c r="X129" s="238"/>
      <c r="Y129" s="238"/>
      <c r="Z129" s="238"/>
      <c r="AA129" s="238"/>
      <c r="AB129" s="238"/>
      <c r="AC129" s="238"/>
      <c r="AD129" s="240">
        <v>73461</v>
      </c>
      <c r="AE129" s="240">
        <v>3076</v>
      </c>
      <c r="AF129" s="240">
        <v>112</v>
      </c>
      <c r="AG129" s="240">
        <v>191</v>
      </c>
      <c r="AH129" s="240">
        <v>136</v>
      </c>
      <c r="AI129" s="238">
        <v>7971</v>
      </c>
      <c r="AJ129" s="240">
        <f t="shared" ref="AJ129:AJ170" si="0">+SUM(AD129:AI129)</f>
        <v>84947</v>
      </c>
      <c r="AK129" s="240">
        <v>5951703</v>
      </c>
      <c r="AL129" s="240">
        <v>508132</v>
      </c>
      <c r="AM129" s="240">
        <v>14157</v>
      </c>
      <c r="AN129" s="240">
        <v>1871</v>
      </c>
      <c r="AO129" s="240">
        <v>4349</v>
      </c>
      <c r="AP129" s="240">
        <v>759100</v>
      </c>
      <c r="AQ129" s="240">
        <v>7239312</v>
      </c>
      <c r="AR129" s="240">
        <v>5977899</v>
      </c>
      <c r="AS129" s="240">
        <v>1261413</v>
      </c>
      <c r="AT129" s="240">
        <v>7239312</v>
      </c>
      <c r="AU129" s="238">
        <v>8970</v>
      </c>
      <c r="AV129" s="238">
        <v>27319</v>
      </c>
      <c r="AW129" s="238">
        <v>6044</v>
      </c>
      <c r="AX129" s="238">
        <v>15178</v>
      </c>
      <c r="AY129" s="238">
        <v>31512</v>
      </c>
      <c r="AZ129" s="238">
        <v>1346</v>
      </c>
      <c r="BA129" s="238">
        <v>90369</v>
      </c>
      <c r="BB129" s="238">
        <v>2536212</v>
      </c>
      <c r="BC129" s="238">
        <v>5925593</v>
      </c>
      <c r="BD129" s="238">
        <v>1511116</v>
      </c>
      <c r="BE129" s="238">
        <v>3089378</v>
      </c>
      <c r="BF129" s="238">
        <v>5724223</v>
      </c>
      <c r="BG129" s="238">
        <v>409219</v>
      </c>
      <c r="BH129" s="238">
        <v>19195741</v>
      </c>
      <c r="BI129" s="238"/>
      <c r="BJ129" s="238"/>
      <c r="BK129" s="238"/>
      <c r="BL129" s="238"/>
      <c r="BM129" s="238"/>
      <c r="BN129" s="238"/>
      <c r="BO129" s="238"/>
      <c r="BP129" s="238"/>
      <c r="BQ129" s="238"/>
      <c r="BR129" s="238"/>
      <c r="BS129" s="238"/>
      <c r="BT129" s="238"/>
      <c r="BU129" s="238"/>
      <c r="BV129" s="238"/>
      <c r="BW129" s="240">
        <v>16434711</v>
      </c>
      <c r="BX129" s="240">
        <v>2761030</v>
      </c>
      <c r="BY129" s="250">
        <f t="shared" ref="BY129:BY170" si="1">SUM(BW129:BX129)</f>
        <v>19195741</v>
      </c>
      <c r="BZ129" s="238">
        <v>19732.485081204999</v>
      </c>
      <c r="CA129" s="243">
        <v>1096</v>
      </c>
      <c r="CB129" s="238">
        <v>460</v>
      </c>
      <c r="CC129" s="238">
        <v>212</v>
      </c>
      <c r="CD129" s="238">
        <v>103495</v>
      </c>
      <c r="CE129" s="238">
        <v>873987</v>
      </c>
      <c r="CF129" s="240">
        <v>4345914.8378499998</v>
      </c>
      <c r="CG129" s="240">
        <v>45433623.712056004</v>
      </c>
      <c r="CH129" s="238"/>
      <c r="CI129" s="238"/>
      <c r="CJ129" s="242">
        <v>742.21912929868301</v>
      </c>
      <c r="CK129" s="243">
        <v>43.640190558405699</v>
      </c>
      <c r="CL129" s="238">
        <v>9.9166940393664298</v>
      </c>
      <c r="CM129" s="238">
        <v>18.302308847001299</v>
      </c>
      <c r="CN129" s="238">
        <v>5.53043862707018</v>
      </c>
      <c r="CO129" s="238">
        <v>5.5387902000856801</v>
      </c>
      <c r="CP129" s="238">
        <v>7.1468055109082798</v>
      </c>
      <c r="CQ129" s="238">
        <v>9.9247722171624009</v>
      </c>
      <c r="CR129" s="240">
        <v>5953</v>
      </c>
      <c r="CS129" s="240">
        <v>60351</v>
      </c>
      <c r="CT129" s="240">
        <v>15916</v>
      </c>
      <c r="CU129" s="240">
        <v>148616</v>
      </c>
      <c r="CV129" s="240">
        <v>3932</v>
      </c>
      <c r="CW129" s="240">
        <v>42853</v>
      </c>
      <c r="CX129" s="240">
        <v>4424</v>
      </c>
      <c r="CY129" s="240">
        <v>29924</v>
      </c>
      <c r="CZ129" s="240">
        <v>97761.513000000006</v>
      </c>
      <c r="DA129" s="240">
        <v>1039214.0379999999</v>
      </c>
      <c r="DB129" s="240">
        <v>72493</v>
      </c>
      <c r="DC129" s="240">
        <v>791089.70900000003</v>
      </c>
      <c r="DD129" s="238"/>
      <c r="DE129" s="240">
        <v>376312</v>
      </c>
      <c r="DF129" s="240">
        <v>6.5690069364420802</v>
      </c>
      <c r="DG129" s="240">
        <v>44.852226288868998</v>
      </c>
      <c r="DH129" s="240">
        <v>45.8968724935973</v>
      </c>
      <c r="DI129" s="238">
        <v>176221.72399999999</v>
      </c>
      <c r="DJ129" s="238">
        <v>61052.928</v>
      </c>
      <c r="DK129" s="238">
        <v>157453.32500000001</v>
      </c>
      <c r="DL129" s="238">
        <v>237120.348</v>
      </c>
      <c r="DM129" s="238">
        <v>11134.638999999999</v>
      </c>
      <c r="DN129" s="238">
        <v>15070.33988</v>
      </c>
      <c r="DO129" s="238">
        <v>47.106000000000002</v>
      </c>
      <c r="DP129" s="238">
        <v>285.02</v>
      </c>
      <c r="DQ129" s="238">
        <v>658385.42987999995</v>
      </c>
      <c r="DR129" s="239">
        <v>17773</v>
      </c>
      <c r="DS129" s="239">
        <v>4499</v>
      </c>
      <c r="DT129" s="239">
        <v>32037</v>
      </c>
      <c r="DU129" s="239">
        <v>59465</v>
      </c>
      <c r="DV129" s="239">
        <v>398</v>
      </c>
      <c r="DW129" s="239">
        <v>3004</v>
      </c>
      <c r="DX129" s="239">
        <v>30800</v>
      </c>
      <c r="DY129" s="238">
        <v>0</v>
      </c>
      <c r="DZ129" s="239">
        <v>147976</v>
      </c>
      <c r="EA129" s="239">
        <v>2128142</v>
      </c>
      <c r="EB129" s="238">
        <v>7163</v>
      </c>
      <c r="EC129" s="238">
        <v>7701</v>
      </c>
      <c r="ED129" s="238">
        <v>714</v>
      </c>
      <c r="EE129" s="238">
        <v>2394</v>
      </c>
      <c r="EF129" s="238">
        <v>2100</v>
      </c>
      <c r="EG129" s="238">
        <v>3883</v>
      </c>
      <c r="EH129" s="238">
        <v>1568</v>
      </c>
      <c r="EI129" s="238"/>
      <c r="EJ129" s="238"/>
      <c r="EK129" s="238"/>
      <c r="EL129" s="238"/>
      <c r="EM129" s="238"/>
      <c r="EN129" s="238">
        <v>309101</v>
      </c>
      <c r="EO129" s="238">
        <v>35026</v>
      </c>
      <c r="EP129" s="238">
        <v>11897</v>
      </c>
      <c r="EQ129" s="238">
        <v>21371</v>
      </c>
      <c r="ER129" s="238">
        <v>20502</v>
      </c>
      <c r="ES129" s="238">
        <v>6963</v>
      </c>
      <c r="ET129" s="238">
        <v>21208</v>
      </c>
      <c r="EU129" s="238">
        <v>82863</v>
      </c>
      <c r="EV129" s="239">
        <v>1017367</v>
      </c>
      <c r="EW129" s="239">
        <v>77150</v>
      </c>
      <c r="EX129" s="239">
        <v>18311</v>
      </c>
      <c r="EY129" s="239">
        <v>96924</v>
      </c>
      <c r="EZ129" s="239">
        <v>81207</v>
      </c>
      <c r="FA129" s="239">
        <v>19506</v>
      </c>
      <c r="FB129" s="239">
        <v>92661</v>
      </c>
      <c r="FC129" s="239">
        <v>317327</v>
      </c>
      <c r="FD129" s="238">
        <v>3.2437099847622601</v>
      </c>
      <c r="FE129" s="238">
        <v>2.2047621766687602</v>
      </c>
      <c r="FF129" s="238">
        <v>1.53912751113726</v>
      </c>
      <c r="FG129" s="238">
        <v>4.5877591128164301</v>
      </c>
      <c r="FH129" s="238">
        <v>3.8977660716027702</v>
      </c>
      <c r="FI129" s="238">
        <v>2.8489156972569298</v>
      </c>
      <c r="FJ129" s="238">
        <v>4.0643625047152003</v>
      </c>
      <c r="FK129" s="238">
        <v>3.7770657591446102</v>
      </c>
      <c r="FL129" s="238">
        <v>61.045999999999999</v>
      </c>
      <c r="FM129" s="238">
        <v>38.795000000000002</v>
      </c>
      <c r="FN129" s="238">
        <v>45.433999999999997</v>
      </c>
      <c r="FO129" s="238">
        <v>60.35</v>
      </c>
      <c r="FP129" s="238">
        <v>74.638000000000005</v>
      </c>
      <c r="FQ129" s="238">
        <v>67.349999999999994</v>
      </c>
      <c r="FR129" s="238">
        <v>68.349000000000004</v>
      </c>
      <c r="FS129" s="238">
        <v>67.659000000000006</v>
      </c>
      <c r="FT129" s="238">
        <v>16319</v>
      </c>
      <c r="FU129" s="238">
        <v>6718</v>
      </c>
      <c r="FV129" s="238">
        <v>6586</v>
      </c>
      <c r="FW129" s="238">
        <v>132</v>
      </c>
      <c r="FX129" s="238">
        <v>9601</v>
      </c>
      <c r="FY129" s="238">
        <v>21503974</v>
      </c>
      <c r="FZ129" s="238">
        <v>17311318</v>
      </c>
      <c r="GA129" s="238">
        <v>2239405.699</v>
      </c>
      <c r="GB129" s="244">
        <v>90807.861999999994</v>
      </c>
      <c r="GC129" s="242">
        <v>363.09819446406698</v>
      </c>
      <c r="GD129" s="239">
        <v>25359.761795760998</v>
      </c>
      <c r="GE129" s="239">
        <v>21668.587100000001</v>
      </c>
      <c r="GF129" s="239">
        <v>39058.048000000003</v>
      </c>
      <c r="GG129" s="239">
        <v>59750.953690205002</v>
      </c>
      <c r="GH129" s="249" t="s">
        <v>473</v>
      </c>
      <c r="GI129" s="239">
        <v>28175.051151178999</v>
      </c>
      <c r="GJ129" s="239">
        <v>46916.200701603499</v>
      </c>
      <c r="GK129" s="249">
        <v>71062.472500000003</v>
      </c>
      <c r="GL129" s="239">
        <v>25302.329778305699</v>
      </c>
      <c r="GM129" s="239">
        <v>27017.3133269354</v>
      </c>
      <c r="GN129" s="239">
        <v>24531.114397106201</v>
      </c>
      <c r="GO129" s="239">
        <v>24092.726916961201</v>
      </c>
      <c r="GP129" s="239">
        <v>48387.439278634403</v>
      </c>
      <c r="GQ129" s="239">
        <v>37009.512096100298</v>
      </c>
      <c r="GR129" s="239">
        <v>66229.791139240493</v>
      </c>
      <c r="GS129" s="239">
        <v>66342.403373329696</v>
      </c>
      <c r="GT129" s="239">
        <v>36112.190336946303</v>
      </c>
      <c r="GU129" s="239">
        <v>40444.183387634999</v>
      </c>
      <c r="GV129" s="239">
        <v>35647.785963939001</v>
      </c>
      <c r="GW129" s="239">
        <v>30648.492006650398</v>
      </c>
      <c r="GX129" s="239">
        <v>34507.491160968697</v>
      </c>
      <c r="GY129" s="239">
        <v>43401.373892709802</v>
      </c>
      <c r="GZ129" s="239">
        <v>34717.635179079101</v>
      </c>
      <c r="HA129" s="239">
        <v>32255.246470588299</v>
      </c>
      <c r="HB129" s="239">
        <v>47241.420735294101</v>
      </c>
      <c r="HC129" s="239">
        <v>66412.843585536495</v>
      </c>
      <c r="HD129" s="239">
        <v>54198.492964449601</v>
      </c>
      <c r="HE129" s="239">
        <v>29459.1688606557</v>
      </c>
      <c r="HF129" s="239">
        <v>31174.547950819699</v>
      </c>
      <c r="HG129" s="239">
        <v>86598.189876314194</v>
      </c>
      <c r="HH129" s="239">
        <v>57064.9734845891</v>
      </c>
      <c r="HI129" s="239">
        <v>24109.050728092399</v>
      </c>
      <c r="HJ129" s="239">
        <v>35790.497023028198</v>
      </c>
      <c r="HK129" s="239">
        <v>34773.168248543203</v>
      </c>
      <c r="HL129" s="239">
        <v>27506.483774605498</v>
      </c>
      <c r="HM129" s="239">
        <v>15454.571769636899</v>
      </c>
      <c r="HN129" s="239">
        <v>39742.130584598599</v>
      </c>
      <c r="HO129" s="239">
        <v>39541.43</v>
      </c>
      <c r="HP129" s="239">
        <v>75057.567160000006</v>
      </c>
      <c r="HQ129" s="239">
        <v>36323.2237813885</v>
      </c>
      <c r="HR129" s="239">
        <v>75524.665371812502</v>
      </c>
      <c r="HS129" s="239">
        <v>75483.354163459604</v>
      </c>
      <c r="HT129" s="239">
        <v>44504.285607843201</v>
      </c>
      <c r="HU129" s="239">
        <v>31870.0230101569</v>
      </c>
      <c r="HV129" s="239">
        <v>28187.022880615201</v>
      </c>
      <c r="HW129" s="239">
        <v>24824.570334075801</v>
      </c>
      <c r="HX129" s="239">
        <v>48705.554197547703</v>
      </c>
      <c r="HY129" s="239">
        <v>52038.125822454298</v>
      </c>
      <c r="HZ129" s="239">
        <v>23376.845079951901</v>
      </c>
      <c r="IA129" s="239">
        <v>23719.605210116701</v>
      </c>
      <c r="IB129" s="239">
        <v>23498.1204298681</v>
      </c>
      <c r="IC129" s="239">
        <v>34630.679393894599</v>
      </c>
      <c r="ID129" s="239">
        <v>58668.9574738218</v>
      </c>
      <c r="IE129" s="239">
        <v>37064.7176872415</v>
      </c>
      <c r="IF129" s="239">
        <v>26660.3511880888</v>
      </c>
      <c r="IG129" s="239">
        <v>28356.693671180899</v>
      </c>
      <c r="IH129" s="238"/>
      <c r="II129" s="238"/>
      <c r="IJ129" s="238"/>
      <c r="IK129" s="238"/>
      <c r="IL129" s="238"/>
      <c r="IM129" s="238"/>
      <c r="IN129" s="238"/>
      <c r="IO129" s="238"/>
      <c r="IP129" s="219"/>
    </row>
    <row r="130" spans="1:250" ht="15.75" customHeight="1">
      <c r="A130" s="237">
        <v>43497</v>
      </c>
      <c r="B130" s="240">
        <v>5392.5</v>
      </c>
      <c r="C130" s="240">
        <v>7463.25</v>
      </c>
      <c r="D130" s="240">
        <v>4441.5</v>
      </c>
      <c r="E130" s="240">
        <v>9290.75</v>
      </c>
      <c r="F130" s="240">
        <v>22316</v>
      </c>
      <c r="G130" s="240">
        <v>8437.5</v>
      </c>
      <c r="H130" s="238"/>
      <c r="I130" s="238"/>
      <c r="J130" s="239">
        <v>39839</v>
      </c>
      <c r="K130" s="239">
        <v>18766</v>
      </c>
      <c r="L130" s="239">
        <v>9264</v>
      </c>
      <c r="M130" s="239">
        <v>207494</v>
      </c>
      <c r="N130" s="239">
        <v>46592</v>
      </c>
      <c r="O130" s="239">
        <v>21297</v>
      </c>
      <c r="P130" s="239">
        <v>146235</v>
      </c>
      <c r="Q130" s="239">
        <v>15479</v>
      </c>
      <c r="R130" s="239">
        <v>11669</v>
      </c>
      <c r="S130" s="239">
        <v>13745</v>
      </c>
      <c r="T130" s="240">
        <v>97991</v>
      </c>
      <c r="U130" s="240">
        <v>423136</v>
      </c>
      <c r="V130" s="238"/>
      <c r="W130" s="238"/>
      <c r="X130" s="238"/>
      <c r="Y130" s="238"/>
      <c r="Z130" s="238"/>
      <c r="AA130" s="238"/>
      <c r="AB130" s="238"/>
      <c r="AC130" s="238"/>
      <c r="AD130" s="240">
        <v>66282</v>
      </c>
      <c r="AE130" s="240">
        <v>2538</v>
      </c>
      <c r="AF130" s="240">
        <v>114</v>
      </c>
      <c r="AG130" s="240">
        <v>260</v>
      </c>
      <c r="AH130" s="240">
        <v>112</v>
      </c>
      <c r="AI130" s="238">
        <v>7023</v>
      </c>
      <c r="AJ130" s="240">
        <f t="shared" si="0"/>
        <v>76329</v>
      </c>
      <c r="AK130" s="240">
        <v>5740835</v>
      </c>
      <c r="AL130" s="240">
        <v>414075</v>
      </c>
      <c r="AM130" s="240">
        <v>18216</v>
      </c>
      <c r="AN130" s="240">
        <v>2173</v>
      </c>
      <c r="AO130" s="240">
        <v>3280</v>
      </c>
      <c r="AP130" s="240">
        <v>657424</v>
      </c>
      <c r="AQ130" s="240">
        <v>6836003</v>
      </c>
      <c r="AR130" s="240">
        <v>5794155</v>
      </c>
      <c r="AS130" s="240">
        <v>1041848</v>
      </c>
      <c r="AT130" s="240">
        <v>6836003</v>
      </c>
      <c r="AU130" s="238" t="s">
        <v>474</v>
      </c>
      <c r="AV130" s="238" t="s">
        <v>474</v>
      </c>
      <c r="AW130" s="238" t="s">
        <v>474</v>
      </c>
      <c r="AX130" s="238" t="s">
        <v>474</v>
      </c>
      <c r="AY130" s="238" t="s">
        <v>474</v>
      </c>
      <c r="AZ130" s="238" t="s">
        <v>474</v>
      </c>
      <c r="BA130" s="238">
        <v>75308</v>
      </c>
      <c r="BB130" s="238" t="s">
        <v>474</v>
      </c>
      <c r="BC130" s="238" t="s">
        <v>474</v>
      </c>
      <c r="BD130" s="238" t="s">
        <v>474</v>
      </c>
      <c r="BE130" s="238" t="s">
        <v>474</v>
      </c>
      <c r="BF130" s="238" t="s">
        <v>474</v>
      </c>
      <c r="BG130" s="238" t="s">
        <v>474</v>
      </c>
      <c r="BH130" s="238">
        <v>15970040</v>
      </c>
      <c r="BI130" s="238" t="s">
        <v>474</v>
      </c>
      <c r="BJ130" s="238" t="s">
        <v>474</v>
      </c>
      <c r="BK130" s="238" t="s">
        <v>474</v>
      </c>
      <c r="BL130" s="238" t="s">
        <v>474</v>
      </c>
      <c r="BM130" s="238" t="s">
        <v>474</v>
      </c>
      <c r="BN130" s="238" t="s">
        <v>474</v>
      </c>
      <c r="BO130" s="238">
        <v>75308</v>
      </c>
      <c r="BP130" s="238" t="s">
        <v>474</v>
      </c>
      <c r="BQ130" s="238" t="s">
        <v>474</v>
      </c>
      <c r="BR130" s="238" t="s">
        <v>474</v>
      </c>
      <c r="BS130" s="238" t="s">
        <v>474</v>
      </c>
      <c r="BT130" s="238" t="s">
        <v>474</v>
      </c>
      <c r="BU130" s="238" t="s">
        <v>474</v>
      </c>
      <c r="BV130" s="238">
        <v>15970040</v>
      </c>
      <c r="BW130" s="238">
        <v>13457932</v>
      </c>
      <c r="BX130" s="240">
        <v>2222011</v>
      </c>
      <c r="BY130" s="250">
        <f t="shared" si="1"/>
        <v>15679943</v>
      </c>
      <c r="BZ130" s="238">
        <v>19968.926002938901</v>
      </c>
      <c r="CA130" s="243">
        <v>1105</v>
      </c>
      <c r="CB130" s="238">
        <v>466</v>
      </c>
      <c r="CC130" s="238">
        <v>212</v>
      </c>
      <c r="CD130" s="238">
        <v>110980</v>
      </c>
      <c r="CE130" s="238">
        <v>921087</v>
      </c>
      <c r="CF130" s="240">
        <v>4161699.0487899999</v>
      </c>
      <c r="CG130" s="240">
        <v>44592144.895342201</v>
      </c>
      <c r="CH130" s="238"/>
      <c r="CI130" s="238"/>
      <c r="CJ130" s="242">
        <v>681.19806434983502</v>
      </c>
      <c r="CK130" s="243">
        <v>45.301072466040502</v>
      </c>
      <c r="CL130" s="238">
        <v>12.1159342441895</v>
      </c>
      <c r="CM130" s="238">
        <v>16.786276461911601</v>
      </c>
      <c r="CN130" s="238">
        <v>4.9462696504565304</v>
      </c>
      <c r="CO130" s="238">
        <v>3.9561078122569899</v>
      </c>
      <c r="CP130" s="238">
        <v>7.7852044857495803</v>
      </c>
      <c r="CQ130" s="238">
        <v>9.1091348793953006</v>
      </c>
      <c r="CR130" s="240">
        <v>3938</v>
      </c>
      <c r="CS130" s="240">
        <v>40294</v>
      </c>
      <c r="CT130" s="240">
        <v>14977</v>
      </c>
      <c r="CU130" s="240">
        <v>133863</v>
      </c>
      <c r="CV130" s="240">
        <v>3169</v>
      </c>
      <c r="CW130" s="240">
        <v>33876</v>
      </c>
      <c r="CX130" s="240">
        <v>4243</v>
      </c>
      <c r="CY130" s="240">
        <v>28827</v>
      </c>
      <c r="CZ130" s="240">
        <v>99494.418999999994</v>
      </c>
      <c r="DA130" s="240">
        <v>1014941.329</v>
      </c>
      <c r="DB130" s="240">
        <v>66603</v>
      </c>
      <c r="DC130" s="240">
        <v>739608.728</v>
      </c>
      <c r="DD130" s="238"/>
      <c r="DE130" s="240">
        <v>208171</v>
      </c>
      <c r="DF130" s="240">
        <v>4.8731875326026204</v>
      </c>
      <c r="DG130" s="240">
        <v>37.619823991622397</v>
      </c>
      <c r="DH130" s="240">
        <v>37.910347785757601</v>
      </c>
      <c r="DI130" s="238">
        <v>193788.614</v>
      </c>
      <c r="DJ130" s="238">
        <v>63627.086000000003</v>
      </c>
      <c r="DK130" s="238">
        <v>145214.58199999999</v>
      </c>
      <c r="DL130" s="238">
        <v>214179.435</v>
      </c>
      <c r="DM130" s="238">
        <v>11325.269</v>
      </c>
      <c r="DN130" s="238">
        <v>16256.899880000001</v>
      </c>
      <c r="DO130" s="238">
        <v>65.834000000000003</v>
      </c>
      <c r="DP130" s="238">
        <v>292.00200000000001</v>
      </c>
      <c r="DQ130" s="238">
        <v>644749.72187999997</v>
      </c>
      <c r="DR130" s="239">
        <v>16356</v>
      </c>
      <c r="DS130" s="239">
        <v>4111</v>
      </c>
      <c r="DT130" s="239">
        <v>27548</v>
      </c>
      <c r="DU130" s="239">
        <v>52975</v>
      </c>
      <c r="DV130" s="239">
        <v>344</v>
      </c>
      <c r="DW130" s="239">
        <v>2439</v>
      </c>
      <c r="DX130" s="239">
        <v>29244</v>
      </c>
      <c r="DY130" s="238">
        <v>0</v>
      </c>
      <c r="DZ130" s="239">
        <v>133017</v>
      </c>
      <c r="EA130" s="239">
        <v>2011386</v>
      </c>
      <c r="EB130" s="238">
        <v>5986</v>
      </c>
      <c r="EC130" s="238">
        <v>7989</v>
      </c>
      <c r="ED130" s="238">
        <v>792</v>
      </c>
      <c r="EE130" s="238">
        <v>1726</v>
      </c>
      <c r="EF130" s="238">
        <v>2264</v>
      </c>
      <c r="EG130" s="238">
        <v>1165</v>
      </c>
      <c r="EH130" s="238">
        <v>591</v>
      </c>
      <c r="EI130" s="238"/>
      <c r="EJ130" s="238"/>
      <c r="EK130" s="238"/>
      <c r="EL130" s="238"/>
      <c r="EM130" s="238"/>
      <c r="EN130" s="238">
        <v>288868</v>
      </c>
      <c r="EO130" s="238">
        <v>36877</v>
      </c>
      <c r="EP130" s="238">
        <v>10482</v>
      </c>
      <c r="EQ130" s="238">
        <v>17215</v>
      </c>
      <c r="ER130" s="238">
        <v>20534</v>
      </c>
      <c r="ES130" s="238">
        <v>7547</v>
      </c>
      <c r="ET130" s="238">
        <v>22897</v>
      </c>
      <c r="EU130" s="238">
        <v>77058</v>
      </c>
      <c r="EV130" s="239">
        <v>907622</v>
      </c>
      <c r="EW130" s="239">
        <v>84045</v>
      </c>
      <c r="EX130" s="239">
        <v>17317</v>
      </c>
      <c r="EY130" s="239">
        <v>78134</v>
      </c>
      <c r="EZ130" s="239">
        <v>71507</v>
      </c>
      <c r="FA130" s="239">
        <v>21033</v>
      </c>
      <c r="FB130" s="239">
        <v>85559</v>
      </c>
      <c r="FC130" s="239">
        <v>291993</v>
      </c>
      <c r="FD130" s="238">
        <v>3.1175208053505399</v>
      </c>
      <c r="FE130" s="238">
        <v>2.2790628304905498</v>
      </c>
      <c r="FF130" s="238">
        <v>1.54855943522229</v>
      </c>
      <c r="FG130" s="238">
        <v>4.6805111821086296</v>
      </c>
      <c r="FH130" s="238">
        <v>3.4359111717152002</v>
      </c>
      <c r="FI130" s="238">
        <v>2.78693520604214</v>
      </c>
      <c r="FJ130" s="238">
        <v>3.7257719351880199</v>
      </c>
      <c r="FK130" s="238">
        <v>3.7670585792519899</v>
      </c>
      <c r="FL130" s="238">
        <v>62.576000000000001</v>
      </c>
      <c r="FM130" s="238">
        <v>46.4</v>
      </c>
      <c r="FN130" s="238">
        <v>45.805999999999997</v>
      </c>
      <c r="FO130" s="238">
        <v>57.393999999999998</v>
      </c>
      <c r="FP130" s="238">
        <v>75.058999999999997</v>
      </c>
      <c r="FQ130" s="238">
        <v>73.856999999999999</v>
      </c>
      <c r="FR130" s="238">
        <v>70.831000000000003</v>
      </c>
      <c r="FS130" s="238">
        <v>67.028000000000006</v>
      </c>
      <c r="FT130" s="238">
        <v>16591</v>
      </c>
      <c r="FU130" s="238">
        <v>7806</v>
      </c>
      <c r="FV130" s="238">
        <v>7664</v>
      </c>
      <c r="FW130" s="238">
        <v>141</v>
      </c>
      <c r="FX130" s="238">
        <v>8786</v>
      </c>
      <c r="FY130" s="238">
        <v>42845850</v>
      </c>
      <c r="FZ130" s="238">
        <v>36597232</v>
      </c>
      <c r="GA130" s="238">
        <v>2194108.58</v>
      </c>
      <c r="GB130" s="244">
        <v>88948.58</v>
      </c>
      <c r="GC130" s="242">
        <v>377.24315710874299</v>
      </c>
      <c r="GD130" s="239">
        <v>24056.9976691511</v>
      </c>
      <c r="GE130" s="239">
        <v>24230.906200000001</v>
      </c>
      <c r="GF130" s="239">
        <v>33682.351999999999</v>
      </c>
      <c r="GG130" s="239">
        <v>65383.969828009802</v>
      </c>
      <c r="GH130" s="249" t="s">
        <v>473</v>
      </c>
      <c r="GI130" s="239">
        <v>27168.764779614299</v>
      </c>
      <c r="GJ130" s="239">
        <v>44597.609906274098</v>
      </c>
      <c r="GK130" s="249">
        <v>73763.874687500007</v>
      </c>
      <c r="GL130" s="239">
        <v>22800.636282258001</v>
      </c>
      <c r="GM130" s="239">
        <v>27086.610770234998</v>
      </c>
      <c r="GN130" s="239">
        <v>24024.867358643001</v>
      </c>
      <c r="GO130" s="239">
        <v>21881.827065706599</v>
      </c>
      <c r="GP130" s="239">
        <v>37987.302590559797</v>
      </c>
      <c r="GQ130" s="239">
        <v>33656.101082012399</v>
      </c>
      <c r="GR130" s="239">
        <v>42549.210453257801</v>
      </c>
      <c r="GS130" s="239">
        <v>61018.887344913099</v>
      </c>
      <c r="GT130" s="239">
        <v>33067.9832886695</v>
      </c>
      <c r="GU130" s="239">
        <v>38007.457559024399</v>
      </c>
      <c r="GV130" s="239">
        <v>30579.4476375177</v>
      </c>
      <c r="GW130" s="239">
        <v>29124.791716014301</v>
      </c>
      <c r="GX130" s="239">
        <v>30853.686702193099</v>
      </c>
      <c r="GY130" s="239">
        <v>42174.620924137998</v>
      </c>
      <c r="GZ130" s="239">
        <v>32265.837133867401</v>
      </c>
      <c r="HA130" s="239">
        <v>31080.158534482802</v>
      </c>
      <c r="HB130" s="239">
        <v>49313.530376106297</v>
      </c>
      <c r="HC130" s="239">
        <v>60413.085908789399</v>
      </c>
      <c r="HD130" s="239">
        <v>59955.7092137449</v>
      </c>
      <c r="HE130" s="239">
        <v>27221.259277108398</v>
      </c>
      <c r="HF130" s="239">
        <v>27300.817164179101</v>
      </c>
      <c r="HG130" s="239">
        <v>78377.639842153905</v>
      </c>
      <c r="HH130" s="239">
        <v>53558.425917667199</v>
      </c>
      <c r="HI130" s="239">
        <v>22965.042459433102</v>
      </c>
      <c r="HJ130" s="239">
        <v>35164.894634054297</v>
      </c>
      <c r="HK130" s="239">
        <v>33554.406241764103</v>
      </c>
      <c r="HL130" s="239">
        <v>27885.958609950001</v>
      </c>
      <c r="HM130" s="239">
        <v>15048.618666042499</v>
      </c>
      <c r="HN130" s="239">
        <v>37646.003512329698</v>
      </c>
      <c r="HO130" s="239">
        <v>33182.338333333297</v>
      </c>
      <c r="HP130" s="239">
        <v>91775.860582329304</v>
      </c>
      <c r="HQ130" s="239">
        <v>36483.186295033098</v>
      </c>
      <c r="HR130" s="239">
        <v>54635.248569677897</v>
      </c>
      <c r="HS130" s="239">
        <v>79261.2740037037</v>
      </c>
      <c r="HT130" s="239">
        <v>43005.758597344997</v>
      </c>
      <c r="HU130" s="239">
        <v>31592.2773247232</v>
      </c>
      <c r="HV130" s="239">
        <v>27597.083787076299</v>
      </c>
      <c r="HW130" s="239">
        <v>24885.321441048101</v>
      </c>
      <c r="HX130" s="239">
        <v>52241.776526666901</v>
      </c>
      <c r="HY130" s="239">
        <v>50664.970263157898</v>
      </c>
      <c r="HZ130" s="239">
        <v>22772.856444140201</v>
      </c>
      <c r="IA130" s="239">
        <v>23510.5848092532</v>
      </c>
      <c r="IB130" s="239">
        <v>22381.220808857801</v>
      </c>
      <c r="IC130" s="239">
        <v>32669.9462286546</v>
      </c>
      <c r="ID130" s="239">
        <v>54192.754137483797</v>
      </c>
      <c r="IE130" s="239">
        <v>35669.359172757097</v>
      </c>
      <c r="IF130" s="239">
        <v>25249.1402057208</v>
      </c>
      <c r="IG130" s="239">
        <v>28663.687063253201</v>
      </c>
      <c r="IH130" s="238"/>
      <c r="II130" s="238"/>
      <c r="IJ130" s="238"/>
      <c r="IK130" s="238"/>
      <c r="IL130" s="238"/>
      <c r="IM130" s="238"/>
      <c r="IN130" s="238"/>
      <c r="IO130" s="238"/>
      <c r="IP130" s="219"/>
    </row>
    <row r="131" spans="1:250" ht="15.75" customHeight="1">
      <c r="A131" s="251">
        <v>43525</v>
      </c>
      <c r="B131" s="240">
        <v>5639.21052631579</v>
      </c>
      <c r="C131" s="240">
        <v>7193.4210526315801</v>
      </c>
      <c r="D131" s="240">
        <v>4360.5263157894697</v>
      </c>
      <c r="E131" s="240">
        <v>9394.4736842105303</v>
      </c>
      <c r="F131" s="240">
        <v>22685.25</v>
      </c>
      <c r="G131" s="240">
        <v>9293.9473684210498</v>
      </c>
      <c r="H131" s="238"/>
      <c r="I131" s="238"/>
      <c r="J131" s="239">
        <v>37598</v>
      </c>
      <c r="K131" s="239">
        <v>19213</v>
      </c>
      <c r="L131" s="239">
        <v>8894</v>
      </c>
      <c r="M131" s="239">
        <v>192174</v>
      </c>
      <c r="N131" s="239">
        <v>46728</v>
      </c>
      <c r="O131" s="239">
        <v>21423</v>
      </c>
      <c r="P131" s="239">
        <v>134881</v>
      </c>
      <c r="Q131" s="239">
        <v>16354</v>
      </c>
      <c r="R131" s="239">
        <v>11879</v>
      </c>
      <c r="S131" s="239">
        <v>16034</v>
      </c>
      <c r="T131" s="240">
        <v>108180</v>
      </c>
      <c r="U131" s="240">
        <v>482968</v>
      </c>
      <c r="V131" s="238"/>
      <c r="W131" s="238"/>
      <c r="X131" s="238"/>
      <c r="Y131" s="238"/>
      <c r="Z131" s="238"/>
      <c r="AA131" s="238"/>
      <c r="AB131" s="238"/>
      <c r="AC131" s="238"/>
      <c r="AD131" s="240">
        <v>70563</v>
      </c>
      <c r="AE131" s="240">
        <v>2697</v>
      </c>
      <c r="AF131" s="240">
        <v>134</v>
      </c>
      <c r="AG131" s="240">
        <v>138</v>
      </c>
      <c r="AH131" s="240">
        <v>73</v>
      </c>
      <c r="AI131" s="238">
        <v>7756</v>
      </c>
      <c r="AJ131" s="240">
        <f t="shared" si="0"/>
        <v>81361</v>
      </c>
      <c r="AK131" s="240">
        <v>6233330</v>
      </c>
      <c r="AL131" s="240">
        <v>444191</v>
      </c>
      <c r="AM131" s="240">
        <v>17370</v>
      </c>
      <c r="AN131" s="240">
        <v>1198</v>
      </c>
      <c r="AO131" s="240">
        <v>2276</v>
      </c>
      <c r="AP131" s="240">
        <v>761569</v>
      </c>
      <c r="AQ131" s="240">
        <v>7459934</v>
      </c>
      <c r="AR131" s="240">
        <v>6494980</v>
      </c>
      <c r="AS131" s="240">
        <v>964954</v>
      </c>
      <c r="AT131" s="240">
        <v>7459934</v>
      </c>
      <c r="AU131" s="238" t="s">
        <v>474</v>
      </c>
      <c r="AV131" s="238" t="s">
        <v>474</v>
      </c>
      <c r="AW131" s="238" t="s">
        <v>474</v>
      </c>
      <c r="AX131" s="238" t="s">
        <v>474</v>
      </c>
      <c r="AY131" s="238" t="s">
        <v>474</v>
      </c>
      <c r="AZ131" s="238" t="s">
        <v>474</v>
      </c>
      <c r="BA131" s="238">
        <v>72933</v>
      </c>
      <c r="BB131" s="238" t="s">
        <v>474</v>
      </c>
      <c r="BC131" s="238" t="s">
        <v>474</v>
      </c>
      <c r="BD131" s="238" t="s">
        <v>474</v>
      </c>
      <c r="BE131" s="238" t="s">
        <v>474</v>
      </c>
      <c r="BF131" s="238" t="s">
        <v>474</v>
      </c>
      <c r="BG131" s="238" t="s">
        <v>474</v>
      </c>
      <c r="BH131" s="238">
        <v>15602781</v>
      </c>
      <c r="BI131" s="238" t="s">
        <v>474</v>
      </c>
      <c r="BJ131" s="238" t="s">
        <v>474</v>
      </c>
      <c r="BK131" s="238" t="s">
        <v>474</v>
      </c>
      <c r="BL131" s="238" t="s">
        <v>474</v>
      </c>
      <c r="BM131" s="238" t="s">
        <v>474</v>
      </c>
      <c r="BN131" s="238" t="s">
        <v>474</v>
      </c>
      <c r="BO131" s="238">
        <v>72933</v>
      </c>
      <c r="BP131" s="238" t="s">
        <v>474</v>
      </c>
      <c r="BQ131" s="238" t="s">
        <v>474</v>
      </c>
      <c r="BR131" s="238" t="s">
        <v>474</v>
      </c>
      <c r="BS131" s="238" t="s">
        <v>474</v>
      </c>
      <c r="BT131" s="238" t="s">
        <v>474</v>
      </c>
      <c r="BU131" s="238" t="s">
        <v>474</v>
      </c>
      <c r="BV131" s="238">
        <v>15602781</v>
      </c>
      <c r="BW131" s="238">
        <v>12938124</v>
      </c>
      <c r="BX131" s="240">
        <v>2384378</v>
      </c>
      <c r="BY131" s="250">
        <f t="shared" si="1"/>
        <v>15322502</v>
      </c>
      <c r="BZ131" s="238">
        <v>20982.689345604002</v>
      </c>
      <c r="CA131" s="243">
        <v>1121</v>
      </c>
      <c r="CB131" s="238">
        <v>472</v>
      </c>
      <c r="CC131" s="238">
        <v>215</v>
      </c>
      <c r="CD131" s="238">
        <v>118334</v>
      </c>
      <c r="CE131" s="238">
        <v>940167</v>
      </c>
      <c r="CF131" s="240">
        <v>4683593.9307700004</v>
      </c>
      <c r="CG131" s="240">
        <v>51122164.439349003</v>
      </c>
      <c r="CH131" s="238"/>
      <c r="CI131" s="238"/>
      <c r="CJ131" s="242">
        <v>818.99071891220797</v>
      </c>
      <c r="CK131" s="243">
        <v>47.4892992010749</v>
      </c>
      <c r="CL131" s="238">
        <v>13.3247358519471</v>
      </c>
      <c r="CM131" s="238">
        <v>14.251995563663799</v>
      </c>
      <c r="CN131" s="238">
        <v>5.5356299782768401</v>
      </c>
      <c r="CO131" s="238">
        <v>3.75679387751343</v>
      </c>
      <c r="CP131" s="238">
        <v>7.5593613328129701</v>
      </c>
      <c r="CQ131" s="238">
        <v>8.0821841947109796</v>
      </c>
      <c r="CR131" s="240">
        <v>4035</v>
      </c>
      <c r="CS131" s="240">
        <v>39282</v>
      </c>
      <c r="CT131" s="240">
        <v>15101</v>
      </c>
      <c r="CU131" s="240">
        <v>125880</v>
      </c>
      <c r="CV131" s="240">
        <v>2833</v>
      </c>
      <c r="CW131" s="240">
        <v>32206</v>
      </c>
      <c r="CX131" s="240">
        <v>4088</v>
      </c>
      <c r="CY131" s="240">
        <v>27437</v>
      </c>
      <c r="CZ131" s="240">
        <v>123471.83</v>
      </c>
      <c r="DA131" s="240">
        <v>1131906.6159999999</v>
      </c>
      <c r="DB131" s="240">
        <v>67492</v>
      </c>
      <c r="DC131" s="240">
        <v>783544.91899999999</v>
      </c>
      <c r="DD131" s="238"/>
      <c r="DE131" s="240">
        <v>250191</v>
      </c>
      <c r="DF131" s="240">
        <v>7.6315756210329004</v>
      </c>
      <c r="DG131" s="240">
        <v>39.168850402040299</v>
      </c>
      <c r="DH131" s="240">
        <v>41.265157957016299</v>
      </c>
      <c r="DI131" s="238">
        <v>192213.37899999999</v>
      </c>
      <c r="DJ131" s="238">
        <v>62186.506000000001</v>
      </c>
      <c r="DK131" s="238">
        <v>151032.734</v>
      </c>
      <c r="DL131" s="238">
        <v>200136.55799999999</v>
      </c>
      <c r="DM131" s="238">
        <v>11302.457</v>
      </c>
      <c r="DN131" s="238">
        <v>17739.154879999998</v>
      </c>
      <c r="DO131" s="238">
        <v>56.13</v>
      </c>
      <c r="DP131" s="238">
        <v>293.32600000000002</v>
      </c>
      <c r="DQ131" s="238">
        <v>634960.24488000001</v>
      </c>
      <c r="DR131" s="239">
        <v>22294</v>
      </c>
      <c r="DS131" s="239">
        <v>5106</v>
      </c>
      <c r="DT131" s="239">
        <v>37443</v>
      </c>
      <c r="DU131" s="239">
        <v>42731</v>
      </c>
      <c r="DV131" s="239">
        <v>543</v>
      </c>
      <c r="DW131" s="239">
        <v>3315</v>
      </c>
      <c r="DX131" s="239">
        <v>32383</v>
      </c>
      <c r="DY131" s="238">
        <v>0</v>
      </c>
      <c r="DZ131" s="239">
        <v>143815</v>
      </c>
      <c r="EA131" s="239">
        <v>2132350</v>
      </c>
      <c r="EB131" s="238">
        <v>7642</v>
      </c>
      <c r="EC131" s="238">
        <v>9038</v>
      </c>
      <c r="ED131" s="238">
        <v>890</v>
      </c>
      <c r="EE131" s="238">
        <v>2529</v>
      </c>
      <c r="EF131" s="238">
        <v>2929</v>
      </c>
      <c r="EG131" s="238">
        <v>3794</v>
      </c>
      <c r="EH131" s="238">
        <v>1505</v>
      </c>
      <c r="EI131" s="238"/>
      <c r="EJ131" s="238"/>
      <c r="EK131" s="238"/>
      <c r="EL131" s="238"/>
      <c r="EM131" s="238"/>
      <c r="EN131" s="238">
        <v>226625</v>
      </c>
      <c r="EO131" s="238">
        <v>36965</v>
      </c>
      <c r="EP131" s="238">
        <v>10298</v>
      </c>
      <c r="EQ131" s="238">
        <v>9993</v>
      </c>
      <c r="ER131" s="238">
        <v>14626</v>
      </c>
      <c r="ES131" s="238">
        <v>6464</v>
      </c>
      <c r="ET131" s="238">
        <v>8462</v>
      </c>
      <c r="EU131" s="238">
        <v>55105</v>
      </c>
      <c r="EV131" s="239">
        <v>608636</v>
      </c>
      <c r="EW131" s="239">
        <v>77432</v>
      </c>
      <c r="EX131" s="239">
        <v>17253</v>
      </c>
      <c r="EY131" s="239">
        <v>39501</v>
      </c>
      <c r="EZ131" s="239">
        <v>40799</v>
      </c>
      <c r="FA131" s="239">
        <v>17984</v>
      </c>
      <c r="FB131" s="239">
        <v>29667</v>
      </c>
      <c r="FC131" s="239">
        <v>192478</v>
      </c>
      <c r="FD131" s="238">
        <v>2.6590358521787101</v>
      </c>
      <c r="FE131" s="238">
        <v>2.12471256594075</v>
      </c>
      <c r="FF131" s="238">
        <v>1.57127597591765</v>
      </c>
      <c r="FG131" s="238">
        <v>3.37516261382968</v>
      </c>
      <c r="FH131" s="238">
        <v>3.0263913578558701</v>
      </c>
      <c r="FI131" s="238">
        <v>2.7821782178217802</v>
      </c>
      <c r="FJ131" s="238">
        <v>3.2827936658000501</v>
      </c>
      <c r="FK131" s="238">
        <v>3.3902005262680301</v>
      </c>
      <c r="FL131" s="238">
        <v>42.085999999999999</v>
      </c>
      <c r="FM131" s="238">
        <v>39.585999999999999</v>
      </c>
      <c r="FN131" s="238">
        <v>42.548000000000002</v>
      </c>
      <c r="FO131" s="238">
        <v>26.437999999999999</v>
      </c>
      <c r="FP131" s="238">
        <v>46.978999999999999</v>
      </c>
      <c r="FQ131" s="238">
        <v>63.427999999999997</v>
      </c>
      <c r="FR131" s="238">
        <v>24.963000000000001</v>
      </c>
      <c r="FS131" s="238">
        <v>45.973999999999997</v>
      </c>
      <c r="FT131" s="238">
        <v>15800</v>
      </c>
      <c r="FU131" s="238">
        <v>7235</v>
      </c>
      <c r="FV131" s="238">
        <v>7095</v>
      </c>
      <c r="FW131" s="238">
        <v>140</v>
      </c>
      <c r="FX131" s="238">
        <v>8566</v>
      </c>
      <c r="FY131" s="238">
        <v>63232222</v>
      </c>
      <c r="FZ131" s="238">
        <v>54239325</v>
      </c>
      <c r="GA131" s="238">
        <v>2040768.5290000001</v>
      </c>
      <c r="GB131" s="244">
        <v>82871.823999999993</v>
      </c>
      <c r="GC131" s="242">
        <v>391.22663033545302</v>
      </c>
      <c r="GD131" s="239">
        <v>26469.7238674562</v>
      </c>
      <c r="GE131" s="239">
        <v>23025.303146067399</v>
      </c>
      <c r="GF131" s="239">
        <v>24194.032500000001</v>
      </c>
      <c r="GG131" s="239">
        <v>88551.942550505002</v>
      </c>
      <c r="GH131" s="249" t="s">
        <v>473</v>
      </c>
      <c r="GI131" s="239">
        <v>28697.824945280401</v>
      </c>
      <c r="GJ131" s="239">
        <v>45201.980022151198</v>
      </c>
      <c r="GK131" s="249">
        <v>103903.96796875</v>
      </c>
      <c r="GL131" s="239">
        <v>23453.227419884999</v>
      </c>
      <c r="GM131" s="239">
        <v>27586.043544136999</v>
      </c>
      <c r="GN131" s="239">
        <v>25585.682872168301</v>
      </c>
      <c r="GO131" s="239">
        <v>22296.430202821899</v>
      </c>
      <c r="GP131" s="239">
        <v>43019.814986240897</v>
      </c>
      <c r="GQ131" s="239">
        <v>40557.145263888902</v>
      </c>
      <c r="GR131" s="239">
        <v>43062.165958005302</v>
      </c>
      <c r="GS131" s="239">
        <v>69175.440839954506</v>
      </c>
      <c r="GT131" s="239">
        <v>37052.734123931703</v>
      </c>
      <c r="GU131" s="239">
        <v>48836.256773187903</v>
      </c>
      <c r="GV131" s="239">
        <v>34417.453069734001</v>
      </c>
      <c r="GW131" s="239">
        <v>29198.173003253101</v>
      </c>
      <c r="GX131" s="239">
        <v>33780.695270702301</v>
      </c>
      <c r="GY131" s="239">
        <v>44505.698704735398</v>
      </c>
      <c r="GZ131" s="239">
        <v>33621.8405158729</v>
      </c>
      <c r="HA131" s="239">
        <v>30951.918135593201</v>
      </c>
      <c r="HB131" s="239">
        <v>41840.172505559698</v>
      </c>
      <c r="HC131" s="239">
        <v>58759.281892294603</v>
      </c>
      <c r="HD131" s="239">
        <v>55688.989392168602</v>
      </c>
      <c r="HE131" s="239">
        <v>27768.098506010301</v>
      </c>
      <c r="HF131" s="239">
        <v>28326.280729926999</v>
      </c>
      <c r="HG131" s="239">
        <v>73710.742980799099</v>
      </c>
      <c r="HH131" s="239">
        <v>57011.179069171703</v>
      </c>
      <c r="HI131" s="239">
        <v>24761.369618959499</v>
      </c>
      <c r="HJ131" s="239">
        <v>36836.115525054702</v>
      </c>
      <c r="HK131" s="239">
        <v>34747.155821252003</v>
      </c>
      <c r="HL131" s="239">
        <v>28694.197272545502</v>
      </c>
      <c r="HM131" s="239">
        <v>16311.677537295</v>
      </c>
      <c r="HN131" s="239">
        <v>40637.030975741298</v>
      </c>
      <c r="HO131" s="239">
        <v>37248.855000000003</v>
      </c>
      <c r="HP131" s="239">
        <v>93173.706184738898</v>
      </c>
      <c r="HQ131" s="239">
        <v>38779.230323210402</v>
      </c>
      <c r="HR131" s="239">
        <v>67240.966932185096</v>
      </c>
      <c r="HS131" s="239">
        <v>75482.914200486004</v>
      </c>
      <c r="HT131" s="239">
        <v>44308.051703152298</v>
      </c>
      <c r="HU131" s="239">
        <v>32864.690577451896</v>
      </c>
      <c r="HV131" s="239">
        <v>29079.9408853514</v>
      </c>
      <c r="HW131" s="239">
        <v>24696.096329113901</v>
      </c>
      <c r="HX131" s="239">
        <v>53260.549869013099</v>
      </c>
      <c r="HY131" s="239">
        <v>55191.072106599</v>
      </c>
      <c r="HZ131" s="239">
        <v>23874.208318846599</v>
      </c>
      <c r="IA131" s="239">
        <v>21888.369983470999</v>
      </c>
      <c r="IB131" s="239">
        <v>25213.961467129</v>
      </c>
      <c r="IC131" s="239">
        <v>33693.574324900103</v>
      </c>
      <c r="ID131" s="239">
        <v>64941.546783625599</v>
      </c>
      <c r="IE131" s="239">
        <v>36431.9222457543</v>
      </c>
      <c r="IF131" s="239">
        <v>28906.7494806861</v>
      </c>
      <c r="IG131" s="239">
        <v>29731.790049913099</v>
      </c>
      <c r="IH131" s="238"/>
      <c r="II131" s="238"/>
      <c r="IJ131" s="238"/>
      <c r="IK131" s="238"/>
      <c r="IL131" s="238"/>
      <c r="IM131" s="238"/>
      <c r="IN131" s="238"/>
      <c r="IO131" s="238"/>
      <c r="IP131" s="219"/>
    </row>
    <row r="132" spans="1:250" ht="15.75" customHeight="1">
      <c r="A132" s="251">
        <v>43556</v>
      </c>
      <c r="B132" s="240">
        <v>5749.4736842105303</v>
      </c>
      <c r="C132" s="240">
        <v>7836.8421052631602</v>
      </c>
      <c r="D132" s="240">
        <v>4578.9473684210498</v>
      </c>
      <c r="E132" s="240">
        <v>9300.2631578947403</v>
      </c>
      <c r="F132" s="240">
        <v>23777</v>
      </c>
      <c r="G132" s="240">
        <v>9293.6842105263204</v>
      </c>
      <c r="H132" s="238"/>
      <c r="I132" s="238"/>
      <c r="J132" s="239">
        <v>44130</v>
      </c>
      <c r="K132" s="239">
        <v>15902</v>
      </c>
      <c r="L132" s="239">
        <v>13347</v>
      </c>
      <c r="M132" s="239">
        <v>232507</v>
      </c>
      <c r="N132" s="239">
        <v>39243</v>
      </c>
      <c r="O132" s="239">
        <v>32063</v>
      </c>
      <c r="P132" s="239">
        <v>167137</v>
      </c>
      <c r="Q132" s="239">
        <v>13672</v>
      </c>
      <c r="R132" s="239">
        <v>17824</v>
      </c>
      <c r="S132" s="239">
        <v>15190</v>
      </c>
      <c r="T132" s="240">
        <v>121305</v>
      </c>
      <c r="U132" s="240">
        <v>512850</v>
      </c>
      <c r="V132" s="238"/>
      <c r="W132" s="238"/>
      <c r="X132" s="238"/>
      <c r="Y132" s="238"/>
      <c r="Z132" s="238"/>
      <c r="AA132" s="238"/>
      <c r="AB132" s="238"/>
      <c r="AC132" s="238"/>
      <c r="AD132" s="240">
        <v>77576</v>
      </c>
      <c r="AE132" s="240">
        <v>2457</v>
      </c>
      <c r="AF132" s="240">
        <v>113</v>
      </c>
      <c r="AG132" s="240">
        <v>114</v>
      </c>
      <c r="AH132" s="240">
        <v>111</v>
      </c>
      <c r="AI132" s="238">
        <v>8135</v>
      </c>
      <c r="AJ132" s="240">
        <f t="shared" si="0"/>
        <v>88506</v>
      </c>
      <c r="AK132" s="240">
        <v>7026966</v>
      </c>
      <c r="AL132" s="240">
        <v>410285</v>
      </c>
      <c r="AM132" s="240">
        <v>14233</v>
      </c>
      <c r="AN132" s="240">
        <v>1124</v>
      </c>
      <c r="AO132" s="240">
        <v>3454</v>
      </c>
      <c r="AP132" s="240">
        <v>815440</v>
      </c>
      <c r="AQ132" s="240">
        <v>8271502</v>
      </c>
      <c r="AR132" s="240">
        <v>7224915</v>
      </c>
      <c r="AS132" s="240">
        <v>1046587</v>
      </c>
      <c r="AT132" s="240">
        <v>8271502</v>
      </c>
      <c r="AU132" s="238" t="s">
        <v>474</v>
      </c>
      <c r="AV132" s="238" t="s">
        <v>474</v>
      </c>
      <c r="AW132" s="238" t="s">
        <v>474</v>
      </c>
      <c r="AX132" s="238" t="s">
        <v>474</v>
      </c>
      <c r="AY132" s="238" t="s">
        <v>474</v>
      </c>
      <c r="AZ132" s="238" t="s">
        <v>474</v>
      </c>
      <c r="BA132" s="238">
        <v>77666</v>
      </c>
      <c r="BB132" s="238" t="s">
        <v>474</v>
      </c>
      <c r="BC132" s="238" t="s">
        <v>474</v>
      </c>
      <c r="BD132" s="238" t="s">
        <v>474</v>
      </c>
      <c r="BE132" s="238" t="s">
        <v>474</v>
      </c>
      <c r="BF132" s="238" t="s">
        <v>474</v>
      </c>
      <c r="BG132" s="238" t="s">
        <v>474</v>
      </c>
      <c r="BH132" s="238">
        <v>16330198</v>
      </c>
      <c r="BI132" s="238" t="s">
        <v>474</v>
      </c>
      <c r="BJ132" s="238" t="s">
        <v>474</v>
      </c>
      <c r="BK132" s="238" t="s">
        <v>474</v>
      </c>
      <c r="BL132" s="238" t="s">
        <v>474</v>
      </c>
      <c r="BM132" s="238" t="s">
        <v>474</v>
      </c>
      <c r="BN132" s="238" t="s">
        <v>474</v>
      </c>
      <c r="BO132" s="238">
        <v>77666</v>
      </c>
      <c r="BP132" s="238" t="s">
        <v>474</v>
      </c>
      <c r="BQ132" s="238" t="s">
        <v>474</v>
      </c>
      <c r="BR132" s="238" t="s">
        <v>474</v>
      </c>
      <c r="BS132" s="238" t="s">
        <v>474</v>
      </c>
      <c r="BT132" s="238" t="s">
        <v>474</v>
      </c>
      <c r="BU132" s="238" t="s">
        <v>474</v>
      </c>
      <c r="BV132" s="238">
        <v>16330198</v>
      </c>
      <c r="BW132" s="238">
        <v>13481396</v>
      </c>
      <c r="BX132" s="238">
        <v>551</v>
      </c>
      <c r="BY132" s="250">
        <f t="shared" si="1"/>
        <v>13481947</v>
      </c>
      <c r="BZ132" s="238">
        <v>21356.175698527499</v>
      </c>
      <c r="CA132" s="243">
        <v>1120</v>
      </c>
      <c r="CB132" s="238">
        <v>472</v>
      </c>
      <c r="CC132" s="238">
        <v>220</v>
      </c>
      <c r="CD132" s="238">
        <v>96327</v>
      </c>
      <c r="CE132" s="238">
        <v>900938</v>
      </c>
      <c r="CF132" s="240">
        <v>4509342.4447900001</v>
      </c>
      <c r="CG132" s="240">
        <v>49672338.663102001</v>
      </c>
      <c r="CH132" s="238"/>
      <c r="CI132" s="238"/>
      <c r="CJ132" s="242">
        <v>773.96174568798904</v>
      </c>
      <c r="CK132" s="243">
        <v>48.611147581791997</v>
      </c>
      <c r="CL132" s="238">
        <v>12.3561919276107</v>
      </c>
      <c r="CM132" s="238">
        <v>13.5367466572932</v>
      </c>
      <c r="CN132" s="238">
        <v>4.8023170991064204</v>
      </c>
      <c r="CO132" s="238">
        <v>5.2521476543552401</v>
      </c>
      <c r="CP132" s="238">
        <v>7.9652188630302403</v>
      </c>
      <c r="CQ132" s="238">
        <v>7.4762302168122599</v>
      </c>
      <c r="CR132" s="240">
        <v>3703</v>
      </c>
      <c r="CS132" s="240">
        <v>37498</v>
      </c>
      <c r="CT132" s="240">
        <v>15217</v>
      </c>
      <c r="CU132" s="240">
        <v>132340</v>
      </c>
      <c r="CV132" s="240">
        <v>2531</v>
      </c>
      <c r="CW132" s="240">
        <v>30487</v>
      </c>
      <c r="CX132" s="240">
        <v>3940</v>
      </c>
      <c r="CY132" s="240">
        <v>28305</v>
      </c>
      <c r="CZ132" s="240">
        <v>136243.70000000001</v>
      </c>
      <c r="DA132" s="240">
        <v>1138823.548</v>
      </c>
      <c r="DB132" s="240">
        <v>62904</v>
      </c>
      <c r="DC132" s="240">
        <v>728001.5</v>
      </c>
      <c r="DD132" s="238"/>
      <c r="DE132" s="240">
        <v>363549</v>
      </c>
      <c r="DF132" s="240">
        <v>10.366487011337099</v>
      </c>
      <c r="DG132" s="240">
        <v>46.378282113341498</v>
      </c>
      <c r="DH132" s="240">
        <v>48.4986165966912</v>
      </c>
      <c r="DI132" s="238">
        <v>178853.91099999999</v>
      </c>
      <c r="DJ132" s="238">
        <v>58564.447999999997</v>
      </c>
      <c r="DK132" s="238">
        <v>147589.81400000001</v>
      </c>
      <c r="DL132" s="238">
        <v>191550.44</v>
      </c>
      <c r="DM132" s="238">
        <v>11304.763000000001</v>
      </c>
      <c r="DN132" s="238">
        <v>19853.78988</v>
      </c>
      <c r="DO132" s="238">
        <v>53.761000000000003</v>
      </c>
      <c r="DP132" s="238">
        <v>295.19900000000001</v>
      </c>
      <c r="DQ132" s="238">
        <v>608066.12587999995</v>
      </c>
      <c r="DR132" s="239">
        <v>26837</v>
      </c>
      <c r="DS132" s="239">
        <v>5188</v>
      </c>
      <c r="DT132" s="239">
        <v>40302</v>
      </c>
      <c r="DU132" s="239">
        <v>30345</v>
      </c>
      <c r="DV132" s="239">
        <v>749</v>
      </c>
      <c r="DW132" s="239">
        <v>3443</v>
      </c>
      <c r="DX132" s="239">
        <v>30502</v>
      </c>
      <c r="DY132" s="238">
        <v>0</v>
      </c>
      <c r="DZ132" s="239">
        <v>137366</v>
      </c>
      <c r="EA132" s="239">
        <v>2159831</v>
      </c>
      <c r="EB132" s="238">
        <v>9757</v>
      </c>
      <c r="EC132" s="238">
        <v>12343</v>
      </c>
      <c r="ED132" s="238">
        <v>886</v>
      </c>
      <c r="EE132" s="238">
        <v>1179</v>
      </c>
      <c r="EF132" s="238">
        <v>2705</v>
      </c>
      <c r="EG132" s="238">
        <v>2976</v>
      </c>
      <c r="EH132" s="238">
        <v>1546</v>
      </c>
      <c r="EI132" s="238"/>
      <c r="EJ132" s="238"/>
      <c r="EK132" s="238"/>
      <c r="EL132" s="238"/>
      <c r="EM132" s="238"/>
      <c r="EN132" s="238">
        <v>187685</v>
      </c>
      <c r="EO132" s="238">
        <v>35478</v>
      </c>
      <c r="EP132" s="238">
        <v>8480</v>
      </c>
      <c r="EQ132" s="238">
        <v>7158</v>
      </c>
      <c r="ER132" s="238">
        <v>10868</v>
      </c>
      <c r="ES132" s="238">
        <v>5809</v>
      </c>
      <c r="ET132" s="238">
        <v>5614</v>
      </c>
      <c r="EU132" s="238">
        <v>46030</v>
      </c>
      <c r="EV132" s="239">
        <v>461216</v>
      </c>
      <c r="EW132" s="239">
        <v>70213</v>
      </c>
      <c r="EX132" s="239">
        <v>13467</v>
      </c>
      <c r="EY132" s="239">
        <v>20101</v>
      </c>
      <c r="EZ132" s="239">
        <v>29370</v>
      </c>
      <c r="FA132" s="239">
        <v>14092</v>
      </c>
      <c r="FB132" s="239">
        <v>17356</v>
      </c>
      <c r="FC132" s="239">
        <v>155637</v>
      </c>
      <c r="FD132" s="238">
        <v>2.4545701574446501</v>
      </c>
      <c r="FE132" s="238">
        <v>2.0476351541800502</v>
      </c>
      <c r="FF132" s="238">
        <v>1.6004716981132101</v>
      </c>
      <c r="FG132" s="238">
        <v>2.6525565800502902</v>
      </c>
      <c r="FH132" s="238">
        <v>2.8181818181818201</v>
      </c>
      <c r="FI132" s="238">
        <v>2.56498536753314</v>
      </c>
      <c r="FJ132" s="238">
        <v>3.0785536159601001</v>
      </c>
      <c r="FK132" s="238">
        <v>3.1438192483163201</v>
      </c>
      <c r="FL132" s="238">
        <v>35.313000000000002</v>
      </c>
      <c r="FM132" s="238">
        <v>36.954999999999998</v>
      </c>
      <c r="FN132" s="238">
        <v>36.799999999999997</v>
      </c>
      <c r="FO132" s="238">
        <v>17.391999999999999</v>
      </c>
      <c r="FP132" s="238">
        <v>37.29</v>
      </c>
      <c r="FQ132" s="238">
        <v>57.868000000000002</v>
      </c>
      <c r="FR132" s="238">
        <v>17.693999999999999</v>
      </c>
      <c r="FS132" s="238">
        <v>39.348999999999997</v>
      </c>
      <c r="FT132" s="238">
        <v>16418</v>
      </c>
      <c r="FU132" s="238">
        <v>6903</v>
      </c>
      <c r="FV132" s="238">
        <v>6749</v>
      </c>
      <c r="FW132" s="238">
        <v>155</v>
      </c>
      <c r="FX132" s="238">
        <v>9514</v>
      </c>
      <c r="FY132" s="238">
        <v>84824208</v>
      </c>
      <c r="FZ132" s="238">
        <v>73644218</v>
      </c>
      <c r="GA132" s="238">
        <v>2052326.1170000001</v>
      </c>
      <c r="GB132" s="244">
        <v>83353.955000000002</v>
      </c>
      <c r="GC132" s="242">
        <v>403.14531759488301</v>
      </c>
      <c r="GD132" s="239">
        <v>26007.6509112356</v>
      </c>
      <c r="GE132" s="239">
        <v>22754.978764044899</v>
      </c>
      <c r="GF132" s="239">
        <v>46541.012499999997</v>
      </c>
      <c r="GG132" s="239">
        <v>69689.832684210502</v>
      </c>
      <c r="GH132" s="249" t="s">
        <v>473</v>
      </c>
      <c r="GI132" s="239">
        <v>30449.2839902507</v>
      </c>
      <c r="GJ132" s="239">
        <v>50517.051397299001</v>
      </c>
      <c r="GK132" s="249">
        <v>87714.246666666702</v>
      </c>
      <c r="GL132" s="239">
        <v>23389.881380443701</v>
      </c>
      <c r="GM132" s="239">
        <v>28441.356715817699</v>
      </c>
      <c r="GN132" s="239">
        <v>26528.923757084998</v>
      </c>
      <c r="GO132" s="239">
        <v>23057.2869784172</v>
      </c>
      <c r="GP132" s="239">
        <v>50207.055565459603</v>
      </c>
      <c r="GQ132" s="239">
        <v>36737.796520509102</v>
      </c>
      <c r="GR132" s="239">
        <v>43949.018810810798</v>
      </c>
      <c r="GS132" s="239">
        <v>68238.829838150195</v>
      </c>
      <c r="GT132" s="239">
        <v>38361.888986857797</v>
      </c>
      <c r="GU132" s="239">
        <v>42044.501253678704</v>
      </c>
      <c r="GV132" s="239">
        <v>33219.110237752197</v>
      </c>
      <c r="GW132" s="239">
        <v>29138.883830374802</v>
      </c>
      <c r="GX132" s="239">
        <v>36460.053039752398</v>
      </c>
      <c r="GY132" s="239">
        <v>45990.782640990401</v>
      </c>
      <c r="GZ132" s="239">
        <v>34405.979385665501</v>
      </c>
      <c r="HA132" s="239">
        <v>31192.799357798202</v>
      </c>
      <c r="HB132" s="239">
        <v>45084.0485168538</v>
      </c>
      <c r="HC132" s="239">
        <v>65582.245676774604</v>
      </c>
      <c r="HD132" s="239">
        <v>61021.057746312799</v>
      </c>
      <c r="HE132" s="239">
        <v>29090.491170150901</v>
      </c>
      <c r="HF132" s="239">
        <v>31427.111102941199</v>
      </c>
      <c r="HG132" s="239">
        <v>73785.298396591796</v>
      </c>
      <c r="HH132" s="239">
        <v>70707.384466268093</v>
      </c>
      <c r="HI132" s="239">
        <v>25267.906850827301</v>
      </c>
      <c r="HJ132" s="239">
        <v>38038.995970568998</v>
      </c>
      <c r="HK132" s="239">
        <v>35813.909475612898</v>
      </c>
      <c r="HL132" s="239">
        <v>28828.6940742406</v>
      </c>
      <c r="HM132" s="239">
        <v>16866.57063418</v>
      </c>
      <c r="HN132" s="239">
        <v>40563.424784827701</v>
      </c>
      <c r="HO132" s="239">
        <v>42865.398333333302</v>
      </c>
      <c r="HP132" s="239">
        <v>97604.924181818205</v>
      </c>
      <c r="HQ132" s="239">
        <v>39430.235243017298</v>
      </c>
      <c r="HR132" s="239">
        <v>56260.836468595997</v>
      </c>
      <c r="HS132" s="239">
        <v>83169.382441376903</v>
      </c>
      <c r="HT132" s="239">
        <v>44434.6765398075</v>
      </c>
      <c r="HU132" s="239">
        <v>32179.0716499544</v>
      </c>
      <c r="HV132" s="239">
        <v>29727.518319941501</v>
      </c>
      <c r="HW132" s="239">
        <v>25965.393767772501</v>
      </c>
      <c r="HX132" s="239">
        <v>61637.253439457403</v>
      </c>
      <c r="HY132" s="239">
        <v>55143.681047381499</v>
      </c>
      <c r="HZ132" s="239">
        <v>23996.631829330901</v>
      </c>
      <c r="IA132" s="239">
        <v>23331.7702897862</v>
      </c>
      <c r="IB132" s="239">
        <v>25763.783696217</v>
      </c>
      <c r="IC132" s="239">
        <v>35129.411191218198</v>
      </c>
      <c r="ID132" s="239">
        <v>67337.675116883096</v>
      </c>
      <c r="IE132" s="239">
        <v>36572.632074628098</v>
      </c>
      <c r="IF132" s="239">
        <v>30596.771490964002</v>
      </c>
      <c r="IG132" s="239">
        <v>30276.935563380201</v>
      </c>
      <c r="IH132" s="238"/>
      <c r="II132" s="238"/>
      <c r="IJ132" s="238"/>
      <c r="IK132" s="238"/>
      <c r="IL132" s="238"/>
      <c r="IM132" s="238"/>
      <c r="IN132" s="238"/>
      <c r="IO132" s="238"/>
      <c r="IP132" s="219"/>
    </row>
    <row r="133" spans="1:250" ht="15.75" customHeight="1">
      <c r="A133" s="251">
        <v>43586</v>
      </c>
      <c r="B133" s="240">
        <v>6396.5909090909099</v>
      </c>
      <c r="C133" s="240">
        <v>8537.8636363636397</v>
      </c>
      <c r="D133" s="240">
        <v>5409.0909090909099</v>
      </c>
      <c r="E133" s="240">
        <v>9821.8181818181802</v>
      </c>
      <c r="F133" s="240">
        <v>24742</v>
      </c>
      <c r="G133" s="240">
        <v>9413.7272727272702</v>
      </c>
      <c r="H133" s="238"/>
      <c r="I133" s="238"/>
      <c r="J133" s="239">
        <v>44602</v>
      </c>
      <c r="K133" s="239">
        <v>19505</v>
      </c>
      <c r="L133" s="239">
        <v>8021</v>
      </c>
      <c r="M133" s="239">
        <v>240844</v>
      </c>
      <c r="N133" s="239">
        <v>48810</v>
      </c>
      <c r="O133" s="239">
        <v>22356</v>
      </c>
      <c r="P133" s="239">
        <v>167432</v>
      </c>
      <c r="Q133" s="239">
        <v>17055</v>
      </c>
      <c r="R133" s="239">
        <v>11120</v>
      </c>
      <c r="S133" s="239">
        <v>20946</v>
      </c>
      <c r="T133" s="240">
        <v>123054</v>
      </c>
      <c r="U133" s="240">
        <v>552910</v>
      </c>
      <c r="V133" s="238"/>
      <c r="W133" s="238"/>
      <c r="X133" s="238"/>
      <c r="Y133" s="238"/>
      <c r="Z133" s="238"/>
      <c r="AA133" s="238"/>
      <c r="AB133" s="238"/>
      <c r="AC133" s="238"/>
      <c r="AD133" s="240">
        <v>76688</v>
      </c>
      <c r="AE133" s="240">
        <v>2737</v>
      </c>
      <c r="AF133" s="240">
        <v>143</v>
      </c>
      <c r="AG133" s="240">
        <v>149</v>
      </c>
      <c r="AH133" s="240">
        <v>206</v>
      </c>
      <c r="AI133" s="238">
        <v>8858</v>
      </c>
      <c r="AJ133" s="240">
        <f t="shared" si="0"/>
        <v>88781</v>
      </c>
      <c r="AK133" s="240">
        <v>6983770</v>
      </c>
      <c r="AL133" s="240">
        <v>467257</v>
      </c>
      <c r="AM133" s="240">
        <v>19072</v>
      </c>
      <c r="AN133" s="240">
        <v>1534</v>
      </c>
      <c r="AO133" s="240">
        <v>9132</v>
      </c>
      <c r="AP133" s="240">
        <v>902517</v>
      </c>
      <c r="AQ133" s="240">
        <v>8383282</v>
      </c>
      <c r="AR133" s="240">
        <v>7421205</v>
      </c>
      <c r="AS133" s="240">
        <v>962077</v>
      </c>
      <c r="AT133" s="240">
        <v>8383282</v>
      </c>
      <c r="AU133" s="238"/>
      <c r="AV133" s="238"/>
      <c r="AW133" s="238"/>
      <c r="AX133" s="238"/>
      <c r="AY133" s="238"/>
      <c r="AZ133" s="238"/>
      <c r="BA133" s="238"/>
      <c r="BB133" s="238"/>
      <c r="BC133" s="238"/>
      <c r="BD133" s="238"/>
      <c r="BE133" s="238"/>
      <c r="BF133" s="238"/>
      <c r="BG133" s="238"/>
      <c r="BH133" s="238"/>
      <c r="BI133" s="238">
        <v>35946</v>
      </c>
      <c r="BJ133" s="238">
        <v>3669</v>
      </c>
      <c r="BK133" s="240">
        <v>982</v>
      </c>
      <c r="BL133" s="238">
        <v>1025</v>
      </c>
      <c r="BM133" s="238">
        <v>30890</v>
      </c>
      <c r="BN133" s="238">
        <v>7123</v>
      </c>
      <c r="BO133" s="240">
        <f t="shared" ref="BO133:BO170" si="2">SUM(BI133:BN133)</f>
        <v>79635</v>
      </c>
      <c r="BP133" s="238">
        <v>7730879</v>
      </c>
      <c r="BQ133" s="238">
        <v>1032655</v>
      </c>
      <c r="BR133" s="240">
        <v>196407</v>
      </c>
      <c r="BS133" s="240">
        <v>345733</v>
      </c>
      <c r="BT133" s="238">
        <v>5923303</v>
      </c>
      <c r="BU133" s="238">
        <v>1753875</v>
      </c>
      <c r="BV133" s="238">
        <f t="shared" ref="BV133:BV170" si="3">SUM(BP133:BU133)</f>
        <v>16982852</v>
      </c>
      <c r="BW133" s="238">
        <v>13945332</v>
      </c>
      <c r="BX133" s="238">
        <v>3037520</v>
      </c>
      <c r="BY133" s="250">
        <f t="shared" si="1"/>
        <v>16982852</v>
      </c>
      <c r="BZ133" s="238">
        <v>22993.283259503802</v>
      </c>
      <c r="CA133" s="243">
        <v>925</v>
      </c>
      <c r="CB133" s="238">
        <v>366</v>
      </c>
      <c r="CC133" s="238">
        <v>163</v>
      </c>
      <c r="CD133" s="238">
        <v>115660</v>
      </c>
      <c r="CE133" s="238">
        <v>964733</v>
      </c>
      <c r="CF133" s="240">
        <v>4588070.5527100004</v>
      </c>
      <c r="CG133" s="240">
        <v>50829266.468780003</v>
      </c>
      <c r="CH133" s="238"/>
      <c r="CI133" s="238"/>
      <c r="CJ133" s="242">
        <v>849.58176231685104</v>
      </c>
      <c r="CK133" s="243">
        <v>49.034198766984602</v>
      </c>
      <c r="CL133" s="238">
        <v>12.1271942067093</v>
      </c>
      <c r="CM133" s="238">
        <v>14.189093750177101</v>
      </c>
      <c r="CN133" s="238">
        <v>5.4194687929623502</v>
      </c>
      <c r="CO133" s="238">
        <v>4.22382581281855</v>
      </c>
      <c r="CP133" s="238">
        <v>7.8969229918183101</v>
      </c>
      <c r="CQ133" s="238">
        <v>7.1092954140271303</v>
      </c>
      <c r="CR133" s="240">
        <v>3685</v>
      </c>
      <c r="CS133" s="240">
        <v>36959</v>
      </c>
      <c r="CT133" s="240">
        <v>18458</v>
      </c>
      <c r="CU133" s="240">
        <v>152015</v>
      </c>
      <c r="CV133" s="240">
        <v>2422</v>
      </c>
      <c r="CW133" s="240">
        <v>26976</v>
      </c>
      <c r="CX133" s="240">
        <v>4486</v>
      </c>
      <c r="CY133" s="240">
        <v>30736</v>
      </c>
      <c r="CZ133" s="240">
        <v>135445.09</v>
      </c>
      <c r="DA133" s="240">
        <v>1145372.777</v>
      </c>
      <c r="DB133" s="240">
        <v>65512.743000000002</v>
      </c>
      <c r="DC133" s="240">
        <v>748234.8</v>
      </c>
      <c r="DD133" s="238"/>
      <c r="DE133" s="240">
        <v>341078</v>
      </c>
      <c r="DF133" s="240">
        <v>10.790256389932701</v>
      </c>
      <c r="DG133" s="240">
        <v>50.447615132282301</v>
      </c>
      <c r="DH133" s="240">
        <v>52.438134659876297</v>
      </c>
      <c r="DI133" s="238">
        <v>162662.82</v>
      </c>
      <c r="DJ133" s="238">
        <v>54082.732000000004</v>
      </c>
      <c r="DK133" s="238">
        <v>153388.98699999999</v>
      </c>
      <c r="DL133" s="238">
        <v>215184.80499999999</v>
      </c>
      <c r="DM133" s="238">
        <v>12864.974</v>
      </c>
      <c r="DN133" s="238">
        <v>19193.937880000001</v>
      </c>
      <c r="DO133" s="238">
        <v>40.088000000000001</v>
      </c>
      <c r="DP133" s="238">
        <v>270.15199999999999</v>
      </c>
      <c r="DQ133" s="238">
        <v>617688.49587999994</v>
      </c>
      <c r="DR133" s="239">
        <v>51721</v>
      </c>
      <c r="DS133" s="239">
        <v>7236</v>
      </c>
      <c r="DT133" s="239">
        <v>46923</v>
      </c>
      <c r="DU133" s="239">
        <v>30688</v>
      </c>
      <c r="DV133" s="239">
        <v>1550</v>
      </c>
      <c r="DW133" s="239">
        <v>7356</v>
      </c>
      <c r="DX133" s="239">
        <v>31801</v>
      </c>
      <c r="DY133" s="238">
        <v>0</v>
      </c>
      <c r="DZ133" s="239">
        <v>177275</v>
      </c>
      <c r="EA133" s="239">
        <v>2654875</v>
      </c>
      <c r="EB133" s="238">
        <v>8703</v>
      </c>
      <c r="EC133" s="238">
        <v>13555</v>
      </c>
      <c r="ED133" s="238">
        <v>1022</v>
      </c>
      <c r="EE133" s="238">
        <v>1569</v>
      </c>
      <c r="EF133" s="238">
        <v>2835</v>
      </c>
      <c r="EG133" s="238">
        <v>4196</v>
      </c>
      <c r="EH133" s="238">
        <v>1725</v>
      </c>
      <c r="EI133" s="238"/>
      <c r="EJ133" s="238"/>
      <c r="EK133" s="238"/>
      <c r="EL133" s="238"/>
      <c r="EM133" s="238"/>
      <c r="EN133" s="238">
        <v>149283</v>
      </c>
      <c r="EO133" s="238">
        <v>35138</v>
      </c>
      <c r="EP133" s="238">
        <v>8865</v>
      </c>
      <c r="EQ133" s="238">
        <v>4109</v>
      </c>
      <c r="ER133" s="238">
        <v>6424</v>
      </c>
      <c r="ES133" s="238">
        <v>4753</v>
      </c>
      <c r="ET133" s="238">
        <v>4120</v>
      </c>
      <c r="EU133" s="238">
        <v>30412</v>
      </c>
      <c r="EV133" s="239">
        <v>333466</v>
      </c>
      <c r="EW133" s="239">
        <v>71305</v>
      </c>
      <c r="EX133" s="239">
        <v>14289</v>
      </c>
      <c r="EY133" s="239">
        <v>10944</v>
      </c>
      <c r="EZ133" s="239">
        <v>15574</v>
      </c>
      <c r="FA133" s="239">
        <v>10606</v>
      </c>
      <c r="FB133" s="239">
        <v>9144</v>
      </c>
      <c r="FC133" s="239">
        <v>97301</v>
      </c>
      <c r="FD133" s="238">
        <v>2.1657321999155998</v>
      </c>
      <c r="FE133" s="238">
        <v>2.0377653822072999</v>
      </c>
      <c r="FF133" s="238">
        <v>1.5887196841511599</v>
      </c>
      <c r="FG133" s="238">
        <v>2.55853005597469</v>
      </c>
      <c r="FH133" s="238">
        <v>2.4950186799501899</v>
      </c>
      <c r="FI133" s="238">
        <v>2.1552703555649102</v>
      </c>
      <c r="FJ133" s="238">
        <v>2.7895631067961202</v>
      </c>
      <c r="FK133" s="238">
        <v>2.7670327502301699</v>
      </c>
      <c r="FL133" s="238">
        <v>28.759</v>
      </c>
      <c r="FM133" s="238">
        <v>36.107999999999997</v>
      </c>
      <c r="FN133" s="238">
        <v>36.125</v>
      </c>
      <c r="FO133" s="238">
        <v>12.53</v>
      </c>
      <c r="FP133" s="238">
        <v>27.472000000000001</v>
      </c>
      <c r="FQ133" s="238">
        <v>39.872999999999998</v>
      </c>
      <c r="FR133" s="238">
        <v>12.132999999999999</v>
      </c>
      <c r="FS133" s="238">
        <v>27.036999999999999</v>
      </c>
      <c r="FT133" s="238">
        <v>20325</v>
      </c>
      <c r="FU133" s="238">
        <v>7707</v>
      </c>
      <c r="FV133" s="238">
        <v>7554</v>
      </c>
      <c r="FW133" s="238">
        <v>153</v>
      </c>
      <c r="FX133" s="238">
        <v>12618</v>
      </c>
      <c r="FY133" s="238">
        <v>112029108</v>
      </c>
      <c r="FZ133" s="238">
        <v>98387723</v>
      </c>
      <c r="GA133" s="238">
        <v>2719342.9679999999</v>
      </c>
      <c r="GB133" s="244">
        <v>110224.224</v>
      </c>
      <c r="GC133" s="242">
        <v>414.989974918558</v>
      </c>
      <c r="GD133" s="239">
        <v>26606.8564967075</v>
      </c>
      <c r="GE133" s="239">
        <v>24365.128941176499</v>
      </c>
      <c r="GF133" s="239">
        <v>22214.095000000001</v>
      </c>
      <c r="GG133" s="239">
        <v>74721.041648351602</v>
      </c>
      <c r="GH133" s="249" t="s">
        <v>473</v>
      </c>
      <c r="GI133" s="239">
        <v>33461.676830449796</v>
      </c>
      <c r="GJ133" s="239">
        <v>47913.378351217601</v>
      </c>
      <c r="GK133" s="249">
        <v>70702.645737704894</v>
      </c>
      <c r="GL133" s="239">
        <v>24744.852225000101</v>
      </c>
      <c r="GM133" s="239">
        <v>30240.1889302325</v>
      </c>
      <c r="GN133" s="239">
        <v>29040.115889164499</v>
      </c>
      <c r="GO133" s="239">
        <v>24758.586177007299</v>
      </c>
      <c r="GP133" s="239">
        <v>46483.546867671699</v>
      </c>
      <c r="GQ133" s="239">
        <v>40030.083170381004</v>
      </c>
      <c r="GR133" s="239">
        <v>46026.8123387097</v>
      </c>
      <c r="GS133" s="239">
        <v>69086.275909356598</v>
      </c>
      <c r="GT133" s="239">
        <v>39933.541731695703</v>
      </c>
      <c r="GU133" s="239">
        <v>45676.542217408401</v>
      </c>
      <c r="GV133" s="239">
        <v>41892.3738644556</v>
      </c>
      <c r="GW133" s="239">
        <v>36339.580245966703</v>
      </c>
      <c r="GX133" s="239">
        <v>44026.578473911999</v>
      </c>
      <c r="GY133" s="239">
        <v>45991.597600000001</v>
      </c>
      <c r="GZ133" s="239">
        <v>42311.535615819201</v>
      </c>
      <c r="HA133" s="239">
        <v>33656.9397272727</v>
      </c>
      <c r="HB133" s="239">
        <v>48635.5341605301</v>
      </c>
      <c r="HC133" s="239">
        <v>70440.485369943301</v>
      </c>
      <c r="HD133" s="239">
        <v>61633.914481546599</v>
      </c>
      <c r="HE133" s="239">
        <v>31615.2551835536</v>
      </c>
      <c r="HF133" s="239">
        <v>35831.850740740701</v>
      </c>
      <c r="HG133" s="239">
        <v>76502.796929607794</v>
      </c>
      <c r="HH133" s="239">
        <v>58936.037965957403</v>
      </c>
      <c r="HI133" s="239">
        <v>28703.041718045399</v>
      </c>
      <c r="HJ133" s="239">
        <v>39687.490589178102</v>
      </c>
      <c r="HK133" s="239">
        <v>36879.716716508097</v>
      </c>
      <c r="HL133" s="239">
        <v>29919.7819858115</v>
      </c>
      <c r="HM133" s="239">
        <v>18163.2521257193</v>
      </c>
      <c r="HN133" s="239">
        <v>41356.088800511003</v>
      </c>
      <c r="HO133" s="239">
        <v>45631.0016666667</v>
      </c>
      <c r="HP133" s="239">
        <v>97214.538346774207</v>
      </c>
      <c r="HQ133" s="239">
        <v>39678.169138808902</v>
      </c>
      <c r="HR133" s="239">
        <v>49277.549668713698</v>
      </c>
      <c r="HS133" s="239">
        <v>87533.307416367403</v>
      </c>
      <c r="HT133" s="239">
        <v>46036.368359133099</v>
      </c>
      <c r="HU133" s="239">
        <v>33868.269618528597</v>
      </c>
      <c r="HV133" s="239">
        <v>31806.648865749299</v>
      </c>
      <c r="HW133" s="239">
        <v>27383.1995588235</v>
      </c>
      <c r="HX133" s="239">
        <v>54040.811018770299</v>
      </c>
      <c r="HY133" s="239">
        <v>131167.807614458</v>
      </c>
      <c r="HZ133" s="239">
        <v>24801.624658945599</v>
      </c>
      <c r="IA133" s="239">
        <v>23592.531192179202</v>
      </c>
      <c r="IB133" s="239">
        <v>26552.501841732199</v>
      </c>
      <c r="IC133" s="239">
        <v>35500.552942217299</v>
      </c>
      <c r="ID133" s="239">
        <v>66781.153179753397</v>
      </c>
      <c r="IE133" s="239">
        <v>39572.485952558302</v>
      </c>
      <c r="IF133" s="239">
        <v>31870.432564640301</v>
      </c>
      <c r="IG133" s="239">
        <v>31850.5728219909</v>
      </c>
      <c r="IH133" s="238"/>
      <c r="II133" s="238"/>
      <c r="IJ133" s="238"/>
      <c r="IK133" s="238"/>
      <c r="IL133" s="238"/>
      <c r="IM133" s="238"/>
      <c r="IN133" s="238"/>
      <c r="IO133" s="238"/>
      <c r="IP133" s="219"/>
    </row>
    <row r="134" spans="1:250" ht="15.75" customHeight="1">
      <c r="A134" s="251">
        <v>43617</v>
      </c>
      <c r="B134" s="240">
        <v>6951.6666666666697</v>
      </c>
      <c r="C134" s="240">
        <v>8994.7222222222208</v>
      </c>
      <c r="D134" s="240">
        <v>6803.6111111111104</v>
      </c>
      <c r="E134" s="240">
        <v>9932.7777777777792</v>
      </c>
      <c r="F134" s="240">
        <v>25241</v>
      </c>
      <c r="G134" s="240">
        <v>9393.0555555555493</v>
      </c>
      <c r="H134" s="238"/>
      <c r="I134" s="238"/>
      <c r="J134" s="239">
        <v>39775</v>
      </c>
      <c r="K134" s="239">
        <v>26430</v>
      </c>
      <c r="L134" s="239">
        <v>3573</v>
      </c>
      <c r="M134" s="239">
        <v>222897</v>
      </c>
      <c r="N134" s="239">
        <v>62646</v>
      </c>
      <c r="O134" s="239">
        <v>10617</v>
      </c>
      <c r="P134" s="239">
        <v>154019</v>
      </c>
      <c r="Q134" s="239">
        <v>21877</v>
      </c>
      <c r="R134" s="239">
        <v>5647</v>
      </c>
      <c r="S134" s="239">
        <v>20641</v>
      </c>
      <c r="T134" s="240">
        <v>115441</v>
      </c>
      <c r="U134" s="240">
        <v>531114</v>
      </c>
      <c r="V134" s="238"/>
      <c r="W134" s="238"/>
      <c r="X134" s="238"/>
      <c r="Y134" s="238"/>
      <c r="Z134" s="238"/>
      <c r="AA134" s="238"/>
      <c r="AB134" s="238"/>
      <c r="AC134" s="238"/>
      <c r="AD134" s="240">
        <v>66499</v>
      </c>
      <c r="AE134" s="240">
        <v>2555</v>
      </c>
      <c r="AF134" s="240">
        <v>141</v>
      </c>
      <c r="AG134" s="240">
        <v>116</v>
      </c>
      <c r="AH134" s="240">
        <v>148</v>
      </c>
      <c r="AI134" s="238">
        <v>7247</v>
      </c>
      <c r="AJ134" s="240">
        <f t="shared" si="0"/>
        <v>76706</v>
      </c>
      <c r="AK134" s="240">
        <v>6054864</v>
      </c>
      <c r="AL134" s="240">
        <v>429039</v>
      </c>
      <c r="AM134" s="240">
        <v>21535</v>
      </c>
      <c r="AN134" s="240">
        <v>1157</v>
      </c>
      <c r="AO134" s="240">
        <v>4291</v>
      </c>
      <c r="AP134" s="240">
        <v>800362</v>
      </c>
      <c r="AQ134" s="240">
        <v>7311248</v>
      </c>
      <c r="AR134" s="240">
        <v>6383132</v>
      </c>
      <c r="AS134" s="240">
        <v>928116</v>
      </c>
      <c r="AT134" s="240">
        <v>7311248</v>
      </c>
      <c r="AU134" s="238"/>
      <c r="AV134" s="238"/>
      <c r="AW134" s="238"/>
      <c r="AX134" s="238"/>
      <c r="AY134" s="238"/>
      <c r="AZ134" s="238"/>
      <c r="BA134" s="238"/>
      <c r="BB134" s="238"/>
      <c r="BC134" s="238"/>
      <c r="BD134" s="238"/>
      <c r="BE134" s="238"/>
      <c r="BF134" s="238"/>
      <c r="BG134" s="238"/>
      <c r="BH134" s="238"/>
      <c r="BI134" s="238">
        <v>35215</v>
      </c>
      <c r="BJ134" s="238">
        <v>2864</v>
      </c>
      <c r="BK134" s="240">
        <v>873</v>
      </c>
      <c r="BL134" s="238">
        <v>735</v>
      </c>
      <c r="BM134" s="238">
        <v>28527</v>
      </c>
      <c r="BN134" s="238">
        <v>5188</v>
      </c>
      <c r="BO134" s="240">
        <f t="shared" si="2"/>
        <v>73402</v>
      </c>
      <c r="BP134" s="238">
        <v>7574726</v>
      </c>
      <c r="BQ134" s="238">
        <v>818133</v>
      </c>
      <c r="BR134" s="240">
        <v>227530</v>
      </c>
      <c r="BS134" s="238">
        <v>246155</v>
      </c>
      <c r="BT134" s="238">
        <v>5495452</v>
      </c>
      <c r="BU134" s="238">
        <v>1248417</v>
      </c>
      <c r="BV134" s="238">
        <f t="shared" si="3"/>
        <v>15610413</v>
      </c>
      <c r="BW134" s="238">
        <v>13039945</v>
      </c>
      <c r="BX134" s="238">
        <v>2570468</v>
      </c>
      <c r="BY134" s="250">
        <f t="shared" si="1"/>
        <v>15610413</v>
      </c>
      <c r="BZ134" s="238">
        <v>23139.112604231901</v>
      </c>
      <c r="CA134" s="243">
        <v>965</v>
      </c>
      <c r="CB134" s="238">
        <v>376</v>
      </c>
      <c r="CC134" s="238">
        <v>175</v>
      </c>
      <c r="CD134" s="238">
        <v>101986</v>
      </c>
      <c r="CE134" s="238">
        <v>860652</v>
      </c>
      <c r="CF134" s="240">
        <v>4864727.8788200002</v>
      </c>
      <c r="CG134" s="240">
        <v>54474761.14982</v>
      </c>
      <c r="CH134" s="238"/>
      <c r="CI134" s="238"/>
      <c r="CJ134" s="242">
        <v>1072.26445384513</v>
      </c>
      <c r="CK134" s="243">
        <v>48.668639835894503</v>
      </c>
      <c r="CL134" s="238">
        <v>12.827787494220001</v>
      </c>
      <c r="CM134" s="238">
        <v>13.7756561833238</v>
      </c>
      <c r="CN134" s="238">
        <v>4.9689091086535599</v>
      </c>
      <c r="CO134" s="238">
        <v>5.0723595401811501</v>
      </c>
      <c r="CP134" s="238">
        <v>7.9205381556721397</v>
      </c>
      <c r="CQ134" s="238">
        <v>6.7661096820548901</v>
      </c>
      <c r="CR134" s="240">
        <v>3780</v>
      </c>
      <c r="CS134" s="240">
        <v>36320</v>
      </c>
      <c r="CT134" s="240">
        <v>14772</v>
      </c>
      <c r="CU134" s="240">
        <v>121609</v>
      </c>
      <c r="CV134" s="240">
        <v>1776</v>
      </c>
      <c r="CW134" s="240">
        <v>21574</v>
      </c>
      <c r="CX134" s="240">
        <v>3257</v>
      </c>
      <c r="CY134" s="240">
        <v>23190</v>
      </c>
      <c r="CZ134" s="240">
        <v>122472.69</v>
      </c>
      <c r="DA134" s="240">
        <v>1066558.3089999999</v>
      </c>
      <c r="DB134" s="240">
        <v>62106.85</v>
      </c>
      <c r="DC134" s="240">
        <v>705204.027</v>
      </c>
      <c r="DD134" s="238"/>
      <c r="DE134" s="240">
        <v>556740</v>
      </c>
      <c r="DF134" s="240">
        <v>8.7871538486295595</v>
      </c>
      <c r="DG134" s="240">
        <v>49.930142363827898</v>
      </c>
      <c r="DH134" s="240">
        <v>51.052401561434998</v>
      </c>
      <c r="DI134" s="238">
        <v>162999.31200000001</v>
      </c>
      <c r="DJ134" s="238">
        <v>51010.216</v>
      </c>
      <c r="DK134" s="238">
        <v>143789.91200000001</v>
      </c>
      <c r="DL134" s="238">
        <v>215514.489</v>
      </c>
      <c r="DM134" s="238">
        <v>12766.291999999999</v>
      </c>
      <c r="DN134" s="238">
        <v>20028.594880000001</v>
      </c>
      <c r="DO134" s="238">
        <v>56.133000000000003</v>
      </c>
      <c r="DP134" s="238">
        <v>276.86799999999999</v>
      </c>
      <c r="DQ134" s="238">
        <v>606441.81688000006</v>
      </c>
      <c r="DR134" s="239">
        <v>81453</v>
      </c>
      <c r="DS134" s="239">
        <v>9180</v>
      </c>
      <c r="DT134" s="239">
        <v>45913</v>
      </c>
      <c r="DU134" s="239">
        <v>37995</v>
      </c>
      <c r="DV134" s="239">
        <v>2565</v>
      </c>
      <c r="DW134" s="239">
        <v>10807</v>
      </c>
      <c r="DX134" s="239">
        <v>31686</v>
      </c>
      <c r="DY134" s="238">
        <v>0</v>
      </c>
      <c r="DZ134" s="239">
        <v>219599</v>
      </c>
      <c r="EA134" s="239">
        <v>2919398</v>
      </c>
      <c r="EB134" s="238">
        <v>7920</v>
      </c>
      <c r="EC134" s="238">
        <v>13420</v>
      </c>
      <c r="ED134" s="238">
        <v>875</v>
      </c>
      <c r="EE134" s="238">
        <v>1282</v>
      </c>
      <c r="EF134" s="238">
        <v>2164</v>
      </c>
      <c r="EG134" s="238">
        <v>3916</v>
      </c>
      <c r="EH134" s="238">
        <v>1732</v>
      </c>
      <c r="EI134" s="238"/>
      <c r="EJ134" s="238"/>
      <c r="EK134" s="238"/>
      <c r="EL134" s="238"/>
      <c r="EM134" s="238"/>
      <c r="EN134" s="238">
        <v>148814</v>
      </c>
      <c r="EO134" s="238">
        <v>28929</v>
      </c>
      <c r="EP134" s="238">
        <v>8856</v>
      </c>
      <c r="EQ134" s="238">
        <v>4235</v>
      </c>
      <c r="ER134" s="238">
        <v>7406</v>
      </c>
      <c r="ES134" s="238">
        <v>5285</v>
      </c>
      <c r="ET134" s="238">
        <v>2133</v>
      </c>
      <c r="EU134" s="238">
        <v>31765</v>
      </c>
      <c r="EV134" s="239">
        <v>305864</v>
      </c>
      <c r="EW134" s="239">
        <v>61460</v>
      </c>
      <c r="EX134" s="239">
        <v>13028</v>
      </c>
      <c r="EY134" s="239">
        <v>10919</v>
      </c>
      <c r="EZ134" s="239">
        <v>16065</v>
      </c>
      <c r="FA134" s="239">
        <v>11373</v>
      </c>
      <c r="FB134" s="239">
        <v>6124</v>
      </c>
      <c r="FC134" s="239">
        <v>87007</v>
      </c>
      <c r="FD134" s="238">
        <v>2.14362223984303</v>
      </c>
      <c r="FE134" s="238">
        <v>2.1644370700681002</v>
      </c>
      <c r="FF134" s="238">
        <v>1.5619918699187001</v>
      </c>
      <c r="FG134" s="238">
        <v>2.6271546635182998</v>
      </c>
      <c r="FH134" s="238">
        <v>2.3495814204698902</v>
      </c>
      <c r="FI134" s="238">
        <v>2.0003784295174998</v>
      </c>
      <c r="FJ134" s="238">
        <v>2.68166901078293</v>
      </c>
      <c r="FK134" s="238">
        <v>2.6535809853612502</v>
      </c>
      <c r="FL134" s="238">
        <v>29.423999999999999</v>
      </c>
      <c r="FM134" s="238">
        <v>33.366</v>
      </c>
      <c r="FN134" s="238">
        <v>36.889000000000003</v>
      </c>
      <c r="FO134" s="238">
        <v>15.109</v>
      </c>
      <c r="FP134" s="238">
        <v>27.01</v>
      </c>
      <c r="FQ134" s="238">
        <v>41.395000000000003</v>
      </c>
      <c r="FR134" s="238">
        <v>8.7010000000000005</v>
      </c>
      <c r="FS134" s="238">
        <v>28.602</v>
      </c>
      <c r="FT134" s="238">
        <v>19805</v>
      </c>
      <c r="FU134" s="238">
        <v>6793</v>
      </c>
      <c r="FV134" s="238">
        <v>6636</v>
      </c>
      <c r="FW134" s="238">
        <v>158</v>
      </c>
      <c r="FX134" s="238">
        <v>13012</v>
      </c>
      <c r="FY134" s="238">
        <v>138511181</v>
      </c>
      <c r="FZ134" s="238">
        <v>124424439</v>
      </c>
      <c r="GA134" s="238">
        <v>2654852.6179999998</v>
      </c>
      <c r="GB134" s="244">
        <v>107852.54700000001</v>
      </c>
      <c r="GC134" s="242">
        <v>425.08210617255099</v>
      </c>
      <c r="GD134" s="239">
        <v>38392.807947972397</v>
      </c>
      <c r="GE134" s="239">
        <v>36811.625</v>
      </c>
      <c r="GF134" s="239">
        <v>68908.485000000001</v>
      </c>
      <c r="GG134" s="239">
        <v>113036.06697051</v>
      </c>
      <c r="GH134" s="249" t="s">
        <v>473</v>
      </c>
      <c r="GI134" s="239">
        <v>46965.562696629197</v>
      </c>
      <c r="GJ134" s="239">
        <v>70282.888378901494</v>
      </c>
      <c r="GK134" s="249">
        <v>101054.20078124999</v>
      </c>
      <c r="GL134" s="239">
        <v>40126.527405857698</v>
      </c>
      <c r="GM134" s="239">
        <v>44264.9889381721</v>
      </c>
      <c r="GN134" s="239">
        <v>41074.970116569501</v>
      </c>
      <c r="GO134" s="239">
        <v>36306.569368131903</v>
      </c>
      <c r="GP134" s="239">
        <v>69190.712868303599</v>
      </c>
      <c r="GQ134" s="239">
        <v>57015.8749602315</v>
      </c>
      <c r="GR134" s="239">
        <v>83275.716483180397</v>
      </c>
      <c r="GS134" s="239">
        <v>103598.144084958</v>
      </c>
      <c r="GT134" s="239">
        <v>56045.682640598803</v>
      </c>
      <c r="GU134" s="239">
        <v>63442.671653808</v>
      </c>
      <c r="GV134" s="239">
        <v>59088.2209229652</v>
      </c>
      <c r="GW134" s="239">
        <v>48984.8241020895</v>
      </c>
      <c r="GX134" s="239">
        <v>63049.597973808799</v>
      </c>
      <c r="GY134" s="239">
        <v>69572.815110192896</v>
      </c>
      <c r="GZ134" s="239">
        <v>56457.327110481601</v>
      </c>
      <c r="HA134" s="239">
        <v>51514.589074074102</v>
      </c>
      <c r="HB134" s="239">
        <v>74475.4532402646</v>
      </c>
      <c r="HC134" s="239">
        <v>93375.794253527201</v>
      </c>
      <c r="HD134" s="239">
        <v>96414.870566371595</v>
      </c>
      <c r="HE134" s="239">
        <v>40886.323432879901</v>
      </c>
      <c r="HF134" s="239">
        <v>46851.218029197102</v>
      </c>
      <c r="HG134" s="239">
        <v>110187.258105828</v>
      </c>
      <c r="HH134" s="239">
        <v>88690.348124474505</v>
      </c>
      <c r="HI134" s="239">
        <v>39119.358899883002</v>
      </c>
      <c r="HJ134" s="239">
        <v>57931.907241665198</v>
      </c>
      <c r="HK134" s="239">
        <v>54022.326922635701</v>
      </c>
      <c r="HL134" s="239">
        <v>44592.250426709601</v>
      </c>
      <c r="HM134" s="239">
        <v>27073.164425067898</v>
      </c>
      <c r="HN134" s="239">
        <v>56182.522077927002</v>
      </c>
      <c r="HO134" s="239">
        <v>55950.103333333303</v>
      </c>
      <c r="HP134" s="239">
        <v>138764.784979508</v>
      </c>
      <c r="HQ134" s="239">
        <v>57201.3760837765</v>
      </c>
      <c r="HR134" s="239">
        <v>87670.701382488303</v>
      </c>
      <c r="HS134" s="239">
        <v>122428.739</v>
      </c>
      <c r="HT134" s="239">
        <v>66886.2088206927</v>
      </c>
      <c r="HU134" s="239">
        <v>49850.658066847303</v>
      </c>
      <c r="HV134" s="239">
        <v>47250.965219821199</v>
      </c>
      <c r="HW134" s="239">
        <v>39225.835278450402</v>
      </c>
      <c r="HX134" s="239">
        <v>77568.225216342893</v>
      </c>
      <c r="HY134" s="239">
        <v>81217.226908665107</v>
      </c>
      <c r="HZ134" s="239">
        <v>35923.298829519103</v>
      </c>
      <c r="IA134" s="239">
        <v>30897.243094665999</v>
      </c>
      <c r="IB134" s="239">
        <v>39038.148953463802</v>
      </c>
      <c r="IC134" s="239">
        <v>51961.130420914698</v>
      </c>
      <c r="ID134" s="239">
        <v>92937.009215304701</v>
      </c>
      <c r="IE134" s="239">
        <v>57738.788106457097</v>
      </c>
      <c r="IF134" s="239">
        <v>45167.431713374703</v>
      </c>
      <c r="IG134" s="239">
        <v>46791.926725916201</v>
      </c>
      <c r="IH134" s="238"/>
      <c r="II134" s="238"/>
      <c r="IJ134" s="238"/>
      <c r="IK134" s="238"/>
      <c r="IL134" s="238"/>
      <c r="IM134" s="238"/>
      <c r="IN134" s="238"/>
      <c r="IO134" s="238"/>
      <c r="IP134" s="219"/>
    </row>
    <row r="135" spans="1:250" ht="15.75" customHeight="1">
      <c r="A135" s="251">
        <v>43647</v>
      </c>
      <c r="B135" s="240">
        <v>6293.3333333333303</v>
      </c>
      <c r="C135" s="240">
        <v>8844.0476190476202</v>
      </c>
      <c r="D135" s="240">
        <v>6593.9047619047597</v>
      </c>
      <c r="E135" s="240">
        <v>9657.1428571428605</v>
      </c>
      <c r="F135" s="240">
        <v>25908.59</v>
      </c>
      <c r="G135" s="240">
        <v>9872.1428571428605</v>
      </c>
      <c r="H135" s="238"/>
      <c r="I135" s="238"/>
      <c r="J135" s="239">
        <v>44021</v>
      </c>
      <c r="K135" s="239">
        <v>19097</v>
      </c>
      <c r="L135" s="239">
        <v>7468</v>
      </c>
      <c r="M135" s="239">
        <v>238286</v>
      </c>
      <c r="N135" s="239">
        <v>45213</v>
      </c>
      <c r="O135" s="239">
        <v>20347</v>
      </c>
      <c r="P135" s="239">
        <v>165271</v>
      </c>
      <c r="Q135" s="239">
        <v>15726</v>
      </c>
      <c r="R135" s="239">
        <v>11687</v>
      </c>
      <c r="S135" s="239">
        <v>22326</v>
      </c>
      <c r="T135" s="240">
        <v>114233</v>
      </c>
      <c r="U135" s="240">
        <v>554619</v>
      </c>
      <c r="V135" s="238"/>
      <c r="W135" s="238"/>
      <c r="X135" s="238"/>
      <c r="Y135" s="238"/>
      <c r="Z135" s="238"/>
      <c r="AA135" s="238"/>
      <c r="AB135" s="238"/>
      <c r="AC135" s="238"/>
      <c r="AD135" s="240">
        <v>80334</v>
      </c>
      <c r="AE135" s="240">
        <v>2782</v>
      </c>
      <c r="AF135" s="240">
        <v>129</v>
      </c>
      <c r="AG135" s="240">
        <v>78</v>
      </c>
      <c r="AH135" s="240">
        <v>155</v>
      </c>
      <c r="AI135" s="238">
        <v>7829</v>
      </c>
      <c r="AJ135" s="240">
        <f t="shared" si="0"/>
        <v>91307</v>
      </c>
      <c r="AK135" s="240">
        <v>7296616</v>
      </c>
      <c r="AL135" s="240">
        <v>463537</v>
      </c>
      <c r="AM135" s="240">
        <v>16435</v>
      </c>
      <c r="AN135" s="240">
        <v>798</v>
      </c>
      <c r="AO135" s="240">
        <v>5296</v>
      </c>
      <c r="AP135" s="240">
        <v>769032</v>
      </c>
      <c r="AQ135" s="240">
        <v>8551714</v>
      </c>
      <c r="AR135" s="240">
        <v>7506371</v>
      </c>
      <c r="AS135" s="240">
        <v>1045343</v>
      </c>
      <c r="AT135" s="240">
        <v>8551714</v>
      </c>
      <c r="AU135" s="238"/>
      <c r="AV135" s="238"/>
      <c r="AW135" s="238"/>
      <c r="AX135" s="238"/>
      <c r="AY135" s="238"/>
      <c r="AZ135" s="238"/>
      <c r="BA135" s="238"/>
      <c r="BB135" s="238"/>
      <c r="BC135" s="238"/>
      <c r="BD135" s="238"/>
      <c r="BE135" s="238"/>
      <c r="BF135" s="238"/>
      <c r="BG135" s="238"/>
      <c r="BH135" s="238"/>
      <c r="BI135" s="238">
        <v>43974</v>
      </c>
      <c r="BJ135" s="238">
        <v>3654</v>
      </c>
      <c r="BK135" s="238">
        <v>1070</v>
      </c>
      <c r="BL135" s="238">
        <v>890</v>
      </c>
      <c r="BM135" s="238">
        <v>32905</v>
      </c>
      <c r="BN135" s="238">
        <v>6270</v>
      </c>
      <c r="BO135" s="240">
        <f t="shared" si="2"/>
        <v>88763</v>
      </c>
      <c r="BP135" s="238">
        <v>9541750</v>
      </c>
      <c r="BQ135" s="238">
        <v>1043060</v>
      </c>
      <c r="BR135" s="240">
        <v>208075</v>
      </c>
      <c r="BS135" s="238">
        <v>314829</v>
      </c>
      <c r="BT135" s="238">
        <v>6279095</v>
      </c>
      <c r="BU135" s="238">
        <v>1547201</v>
      </c>
      <c r="BV135" s="238">
        <f t="shared" si="3"/>
        <v>18934010</v>
      </c>
      <c r="BW135" s="238">
        <v>15879848</v>
      </c>
      <c r="BX135" s="238">
        <v>3054162</v>
      </c>
      <c r="BY135" s="250">
        <f t="shared" si="1"/>
        <v>18934010</v>
      </c>
      <c r="BZ135" s="238">
        <v>23789.708592661798</v>
      </c>
      <c r="CA135" s="243">
        <v>1000</v>
      </c>
      <c r="CB135" s="238">
        <v>381</v>
      </c>
      <c r="CC135" s="238">
        <v>181</v>
      </c>
      <c r="CD135" s="238">
        <v>109896</v>
      </c>
      <c r="CE135" s="238">
        <v>1000469</v>
      </c>
      <c r="CF135" s="240">
        <v>4925781.67985</v>
      </c>
      <c r="CG135" s="240">
        <v>55084572.5316495</v>
      </c>
      <c r="CH135" s="238"/>
      <c r="CI135" s="238"/>
      <c r="CJ135" s="242">
        <v>1105.8216473109601</v>
      </c>
      <c r="CK135" s="243">
        <v>46.331708525156102</v>
      </c>
      <c r="CL135" s="238">
        <v>11.5830262735426</v>
      </c>
      <c r="CM135" s="238">
        <v>15.873525234593201</v>
      </c>
      <c r="CN135" s="238">
        <v>4.9202564486533999</v>
      </c>
      <c r="CO135" s="238">
        <v>7.4664256193597396</v>
      </c>
      <c r="CP135" s="238">
        <v>6.6699267626850798</v>
      </c>
      <c r="CQ135" s="238">
        <v>7.1551310344037597</v>
      </c>
      <c r="CR135" s="240">
        <v>5138</v>
      </c>
      <c r="CS135" s="240">
        <v>50055</v>
      </c>
      <c r="CT135" s="240">
        <v>20209</v>
      </c>
      <c r="CU135" s="240">
        <v>166432</v>
      </c>
      <c r="CV135" s="240">
        <v>2609</v>
      </c>
      <c r="CW135" s="240">
        <v>31158</v>
      </c>
      <c r="CX135" s="240">
        <v>4159</v>
      </c>
      <c r="CY135" s="240">
        <v>28546</v>
      </c>
      <c r="CZ135" s="240">
        <v>137541.14000000001</v>
      </c>
      <c r="DA135" s="240">
        <v>1189153.423</v>
      </c>
      <c r="DB135" s="240">
        <v>70547.66</v>
      </c>
      <c r="DC135" s="240">
        <v>779457.19</v>
      </c>
      <c r="DD135" s="238"/>
      <c r="DE135" s="240">
        <v>825070</v>
      </c>
      <c r="DF135" s="240">
        <v>7.0188829224133</v>
      </c>
      <c r="DG135" s="240">
        <v>47.476449918485301</v>
      </c>
      <c r="DH135" s="240">
        <v>48.523830621188701</v>
      </c>
      <c r="DI135" s="238">
        <v>176059.101</v>
      </c>
      <c r="DJ135" s="238">
        <v>51625.358999999997</v>
      </c>
      <c r="DK135" s="238">
        <v>153531.777</v>
      </c>
      <c r="DL135" s="238">
        <v>246326.54500000001</v>
      </c>
      <c r="DM135" s="238">
        <v>14191.252</v>
      </c>
      <c r="DN135" s="238">
        <v>20128.237880000001</v>
      </c>
      <c r="DO135" s="238">
        <v>55.677</v>
      </c>
      <c r="DP135" s="238">
        <v>325.01499999999999</v>
      </c>
      <c r="DQ135" s="238">
        <v>662242.96388000005</v>
      </c>
      <c r="DR135" s="239">
        <v>105854</v>
      </c>
      <c r="DS135" s="239">
        <v>11455</v>
      </c>
      <c r="DT135" s="239">
        <v>44168</v>
      </c>
      <c r="DU135" s="239">
        <v>62768</v>
      </c>
      <c r="DV135" s="239">
        <v>3222</v>
      </c>
      <c r="DW135" s="239">
        <v>12551</v>
      </c>
      <c r="DX135" s="239">
        <v>33388</v>
      </c>
      <c r="DY135" s="238">
        <v>0</v>
      </c>
      <c r="DZ135" s="239">
        <v>273406</v>
      </c>
      <c r="EA135" s="239">
        <v>3375653</v>
      </c>
      <c r="EB135" s="238">
        <v>6236</v>
      </c>
      <c r="EC135" s="238">
        <v>15074</v>
      </c>
      <c r="ED135" s="238">
        <v>1050</v>
      </c>
      <c r="EE135" s="238">
        <v>927</v>
      </c>
      <c r="EF135" s="238">
        <v>1500</v>
      </c>
      <c r="EG135" s="238">
        <v>4266</v>
      </c>
      <c r="EH135" s="238">
        <v>1902</v>
      </c>
      <c r="EI135" s="238"/>
      <c r="EJ135" s="238"/>
      <c r="EK135" s="238"/>
      <c r="EL135" s="238"/>
      <c r="EM135" s="238"/>
      <c r="EN135" s="238">
        <v>244124</v>
      </c>
      <c r="EO135" s="238">
        <v>36532</v>
      </c>
      <c r="EP135" s="238">
        <v>12409</v>
      </c>
      <c r="EQ135" s="238">
        <v>9471</v>
      </c>
      <c r="ER135" s="238">
        <v>16100</v>
      </c>
      <c r="ES135" s="238">
        <v>5568</v>
      </c>
      <c r="ET135" s="238">
        <v>6541</v>
      </c>
      <c r="EU135" s="238">
        <v>59043</v>
      </c>
      <c r="EV135" s="239">
        <v>633670</v>
      </c>
      <c r="EW135" s="239">
        <v>82589</v>
      </c>
      <c r="EX135" s="239">
        <v>19768</v>
      </c>
      <c r="EY135" s="239">
        <v>27547</v>
      </c>
      <c r="EZ135" s="239">
        <v>55136</v>
      </c>
      <c r="FA135" s="239">
        <v>11984</v>
      </c>
      <c r="FB135" s="239">
        <v>17483</v>
      </c>
      <c r="FC135" s="239">
        <v>176403</v>
      </c>
      <c r="FD135" s="238">
        <v>2.6183046320722299</v>
      </c>
      <c r="FE135" s="238">
        <v>2.2607303186247698</v>
      </c>
      <c r="FF135" s="238">
        <v>1.59303731162866</v>
      </c>
      <c r="FG135" s="238">
        <v>3.0229120473022899</v>
      </c>
      <c r="FH135" s="238">
        <v>3.3859006211180098</v>
      </c>
      <c r="FI135" s="238">
        <v>2.34931752873563</v>
      </c>
      <c r="FJ135" s="238">
        <v>2.5811038067573802</v>
      </c>
      <c r="FK135" s="238">
        <v>3.0415290550954399</v>
      </c>
      <c r="FL135" s="238">
        <v>44.737000000000002</v>
      </c>
      <c r="FM135" s="238">
        <v>41.761000000000003</v>
      </c>
      <c r="FN135" s="238">
        <v>48.78</v>
      </c>
      <c r="FO135" s="238">
        <v>25.803000000000001</v>
      </c>
      <c r="FP135" s="238">
        <v>54.530999999999999</v>
      </c>
      <c r="FQ135" s="238">
        <v>48.756</v>
      </c>
      <c r="FR135" s="238">
        <v>20.099</v>
      </c>
      <c r="FS135" s="238">
        <v>44.466000000000001</v>
      </c>
      <c r="FT135" s="238">
        <v>18836</v>
      </c>
      <c r="FU135" s="238">
        <v>7242</v>
      </c>
      <c r="FV135" s="238">
        <v>7083</v>
      </c>
      <c r="FW135" s="238">
        <v>159</v>
      </c>
      <c r="FX135" s="238">
        <v>11594</v>
      </c>
      <c r="FY135" s="238">
        <v>164388080.87900001</v>
      </c>
      <c r="FZ135" s="238">
        <v>146626982.97999999</v>
      </c>
      <c r="GA135" s="238">
        <v>2561568.7429999998</v>
      </c>
      <c r="GB135" s="244">
        <v>103858.819</v>
      </c>
      <c r="GC135" s="242">
        <v>435.08025747392901</v>
      </c>
      <c r="GD135" s="239">
        <v>27382.381100905699</v>
      </c>
      <c r="GE135" s="239">
        <v>22356.3346464647</v>
      </c>
      <c r="GF135" s="239">
        <v>25267.517500000002</v>
      </c>
      <c r="GG135" s="239">
        <v>90513.753848238397</v>
      </c>
      <c r="GH135" s="249" t="s">
        <v>473</v>
      </c>
      <c r="GI135" s="239">
        <v>35098.676621428502</v>
      </c>
      <c r="GJ135" s="239">
        <v>50401.4493265602</v>
      </c>
      <c r="GK135" s="249">
        <v>70455.166406250006</v>
      </c>
      <c r="GL135" s="239">
        <v>27270.384529074501</v>
      </c>
      <c r="GM135" s="239">
        <v>31746.6929809586</v>
      </c>
      <c r="GN135" s="239">
        <v>29149.2452573839</v>
      </c>
      <c r="GO135" s="239">
        <v>25887.365703771899</v>
      </c>
      <c r="GP135" s="239">
        <v>49053.122586981</v>
      </c>
      <c r="GQ135" s="239">
        <v>40558.265140532501</v>
      </c>
      <c r="GR135" s="239">
        <v>58077.475581395302</v>
      </c>
      <c r="GS135" s="239">
        <v>75021.115788535899</v>
      </c>
      <c r="GT135" s="239">
        <v>41958.565273078697</v>
      </c>
      <c r="GU135" s="239">
        <v>46938.412029593899</v>
      </c>
      <c r="GV135" s="239">
        <v>40875.496545189497</v>
      </c>
      <c r="GW135" s="239">
        <v>35805.423302789</v>
      </c>
      <c r="GX135" s="239">
        <v>45216.115109210899</v>
      </c>
      <c r="GY135" s="239">
        <v>49098.595172890797</v>
      </c>
      <c r="GZ135" s="239">
        <v>39606.982157085899</v>
      </c>
      <c r="HA135" s="239">
        <v>36728.104205607502</v>
      </c>
      <c r="HB135" s="239">
        <v>49101.246997041402</v>
      </c>
      <c r="HC135" s="239">
        <v>67226.594616846094</v>
      </c>
      <c r="HD135" s="239">
        <v>67610.282485242104</v>
      </c>
      <c r="HE135" s="239">
        <v>33659.194253044203</v>
      </c>
      <c r="HF135" s="239">
        <v>38398.333687943203</v>
      </c>
      <c r="HG135" s="239">
        <v>87422.773051368596</v>
      </c>
      <c r="HH135" s="239">
        <v>64770.952306411396</v>
      </c>
      <c r="HI135" s="239">
        <v>28931.7480552587</v>
      </c>
      <c r="HJ135" s="239">
        <v>42732.444153511497</v>
      </c>
      <c r="HK135" s="239">
        <v>38557.986114953899</v>
      </c>
      <c r="HL135" s="239">
        <v>31399.3207166383</v>
      </c>
      <c r="HM135" s="239">
        <v>19410.8714095996</v>
      </c>
      <c r="HN135" s="239">
        <v>47834.536021303298</v>
      </c>
      <c r="HO135" s="239">
        <v>38247.378333333298</v>
      </c>
      <c r="HP135" s="239">
        <v>95562.869607438101</v>
      </c>
      <c r="HQ135" s="239">
        <v>42166.041452612997</v>
      </c>
      <c r="HR135" s="239">
        <v>72219.729475465399</v>
      </c>
      <c r="HS135" s="239">
        <v>82844.617763033093</v>
      </c>
      <c r="HT135" s="239">
        <v>48947.196772068601</v>
      </c>
      <c r="HU135" s="239">
        <v>35797.298412408803</v>
      </c>
      <c r="HV135" s="239">
        <v>33199.882049043401</v>
      </c>
      <c r="HW135" s="239">
        <v>29333.1855472637</v>
      </c>
      <c r="HX135" s="239">
        <v>56817.9029710057</v>
      </c>
      <c r="HY135" s="239">
        <v>61104.201208053702</v>
      </c>
      <c r="HZ135" s="239">
        <v>26616.086275244201</v>
      </c>
      <c r="IA135" s="239">
        <v>25772.6266366198</v>
      </c>
      <c r="IB135" s="239">
        <v>28208.706705478799</v>
      </c>
      <c r="IC135" s="239">
        <v>38700.403222008703</v>
      </c>
      <c r="ID135" s="239">
        <v>80590.548674069301</v>
      </c>
      <c r="IE135" s="239">
        <v>40808.168680560098</v>
      </c>
      <c r="IF135" s="239">
        <v>31652.5654663811</v>
      </c>
      <c r="IG135" s="239">
        <v>33371.285359116198</v>
      </c>
      <c r="IH135" s="238"/>
      <c r="II135" s="238"/>
      <c r="IJ135" s="238"/>
      <c r="IK135" s="238"/>
      <c r="IL135" s="238"/>
      <c r="IM135" s="238"/>
      <c r="IN135" s="238"/>
      <c r="IO135" s="238"/>
      <c r="IP135" s="219"/>
    </row>
    <row r="136" spans="1:250" ht="15.75" customHeight="1">
      <c r="A136" s="251">
        <v>43678</v>
      </c>
      <c r="B136" s="240">
        <v>6648.76190476191</v>
      </c>
      <c r="C136" s="240">
        <v>10270.238095238101</v>
      </c>
      <c r="D136" s="240">
        <v>8026.76190476191</v>
      </c>
      <c r="E136" s="240">
        <v>12490.5238095238</v>
      </c>
      <c r="F136" s="240">
        <v>28894.5</v>
      </c>
      <c r="G136" s="240">
        <v>12591.5714285714</v>
      </c>
      <c r="H136" s="238"/>
      <c r="I136" s="238"/>
      <c r="J136" s="239">
        <v>47377</v>
      </c>
      <c r="K136" s="239">
        <v>14207</v>
      </c>
      <c r="L136" s="239">
        <v>12830</v>
      </c>
      <c r="M136" s="239">
        <v>259415</v>
      </c>
      <c r="N136" s="239">
        <v>32405</v>
      </c>
      <c r="O136" s="239">
        <v>31028</v>
      </c>
      <c r="P136" s="239">
        <v>178249</v>
      </c>
      <c r="Q136" s="239">
        <v>11298</v>
      </c>
      <c r="R136" s="239">
        <v>17443</v>
      </c>
      <c r="S136" s="239">
        <v>25737</v>
      </c>
      <c r="T136" s="240">
        <v>117383</v>
      </c>
      <c r="U136" s="240">
        <v>532240</v>
      </c>
      <c r="V136" s="238"/>
      <c r="W136" s="238"/>
      <c r="X136" s="238"/>
      <c r="Y136" s="238"/>
      <c r="Z136" s="238"/>
      <c r="AA136" s="238"/>
      <c r="AB136" s="238"/>
      <c r="AC136" s="238"/>
      <c r="AD136" s="240">
        <v>70462</v>
      </c>
      <c r="AE136" s="240">
        <v>2373</v>
      </c>
      <c r="AF136" s="240">
        <v>132</v>
      </c>
      <c r="AG136" s="240">
        <v>169</v>
      </c>
      <c r="AH136" s="240">
        <v>134</v>
      </c>
      <c r="AI136" s="238">
        <v>6925</v>
      </c>
      <c r="AJ136" s="240">
        <f t="shared" si="0"/>
        <v>80195</v>
      </c>
      <c r="AK136" s="240">
        <v>6341301</v>
      </c>
      <c r="AL136" s="240">
        <v>392810</v>
      </c>
      <c r="AM136" s="240">
        <v>17262</v>
      </c>
      <c r="AN136" s="240">
        <v>1879</v>
      </c>
      <c r="AO136" s="240">
        <v>5104</v>
      </c>
      <c r="AP136" s="240">
        <v>667644</v>
      </c>
      <c r="AQ136" s="240">
        <v>7426000</v>
      </c>
      <c r="AR136" s="240">
        <v>6572593</v>
      </c>
      <c r="AS136" s="240">
        <v>853407</v>
      </c>
      <c r="AT136" s="240">
        <v>7426000</v>
      </c>
      <c r="AU136" s="238"/>
      <c r="AV136" s="238"/>
      <c r="AW136" s="238"/>
      <c r="AX136" s="238"/>
      <c r="AY136" s="238"/>
      <c r="AZ136" s="238"/>
      <c r="BA136" s="238"/>
      <c r="BB136" s="238"/>
      <c r="BC136" s="238"/>
      <c r="BD136" s="238"/>
      <c r="BE136" s="238"/>
      <c r="BF136" s="238"/>
      <c r="BG136" s="238"/>
      <c r="BH136" s="238"/>
      <c r="BI136" s="238">
        <v>40754</v>
      </c>
      <c r="BJ136" s="238">
        <v>3220</v>
      </c>
      <c r="BK136" s="238">
        <v>977</v>
      </c>
      <c r="BL136" s="238">
        <v>1170</v>
      </c>
      <c r="BM136" s="238">
        <v>29907</v>
      </c>
      <c r="BN136" s="238">
        <v>5248</v>
      </c>
      <c r="BO136" s="240">
        <f t="shared" si="2"/>
        <v>81276</v>
      </c>
      <c r="BP136" s="238">
        <v>8886516</v>
      </c>
      <c r="BQ136" s="238">
        <v>936290</v>
      </c>
      <c r="BR136" s="240">
        <v>200459</v>
      </c>
      <c r="BS136" s="238">
        <v>411392</v>
      </c>
      <c r="BT136" s="238">
        <v>5707415</v>
      </c>
      <c r="BU136" s="238">
        <v>1316850</v>
      </c>
      <c r="BV136" s="238">
        <f t="shared" si="3"/>
        <v>17458922</v>
      </c>
      <c r="BW136" s="238">
        <v>14310136</v>
      </c>
      <c r="BX136" s="238">
        <v>3148786</v>
      </c>
      <c r="BY136" s="250">
        <f t="shared" si="1"/>
        <v>17458922</v>
      </c>
      <c r="BZ136" s="238">
        <v>24956.893682529098</v>
      </c>
      <c r="CA136" s="243">
        <v>1028</v>
      </c>
      <c r="CB136" s="238">
        <v>390</v>
      </c>
      <c r="CC136" s="238">
        <v>188</v>
      </c>
      <c r="CD136" s="238">
        <v>114287</v>
      </c>
      <c r="CE136" s="238">
        <v>1048460</v>
      </c>
      <c r="CF136" s="240">
        <v>5310472.7389900004</v>
      </c>
      <c r="CG136" s="240">
        <v>59739224.824706003</v>
      </c>
      <c r="CH136" s="238"/>
      <c r="CI136" s="238"/>
      <c r="CJ136" s="242">
        <v>926.88250128478796</v>
      </c>
      <c r="CK136" s="243">
        <v>44.511497257815002</v>
      </c>
      <c r="CL136" s="238">
        <v>12.4182316261144</v>
      </c>
      <c r="CM136" s="238">
        <v>15.792600408433699</v>
      </c>
      <c r="CN136" s="238">
        <v>5.5335049312380704</v>
      </c>
      <c r="CO136" s="238">
        <v>3.8560402230327901</v>
      </c>
      <c r="CP136" s="238">
        <v>8.5414418722537899</v>
      </c>
      <c r="CQ136" s="238">
        <v>9.3466836811122302</v>
      </c>
      <c r="CR136" s="240">
        <v>4849</v>
      </c>
      <c r="CS136" s="240">
        <v>44574</v>
      </c>
      <c r="CT136" s="240">
        <v>19755</v>
      </c>
      <c r="CU136" s="240">
        <v>161709</v>
      </c>
      <c r="CV136" s="240">
        <v>2618</v>
      </c>
      <c r="CW136" s="240">
        <v>28574</v>
      </c>
      <c r="CX136" s="240">
        <v>4133</v>
      </c>
      <c r="CY136" s="240">
        <v>28935</v>
      </c>
      <c r="CZ136" s="240">
        <v>133382.67000000001</v>
      </c>
      <c r="DA136" s="240">
        <v>1175178.9879999999</v>
      </c>
      <c r="DB136" s="240">
        <v>68703.88</v>
      </c>
      <c r="DC136" s="240">
        <v>772432.03</v>
      </c>
      <c r="DD136" s="238"/>
      <c r="DE136" s="240">
        <v>344622</v>
      </c>
      <c r="DF136" s="240">
        <v>9.0379346681319692</v>
      </c>
      <c r="DG136" s="240">
        <v>53.0930607275467</v>
      </c>
      <c r="DH136" s="240">
        <v>55.167087017416897</v>
      </c>
      <c r="DI136" s="238">
        <v>190254.19699999999</v>
      </c>
      <c r="DJ136" s="238">
        <v>52215.743000000002</v>
      </c>
      <c r="DK136" s="238">
        <v>153479.55799999999</v>
      </c>
      <c r="DL136" s="238">
        <v>224524.60399999999</v>
      </c>
      <c r="DM136" s="238">
        <v>13779.912</v>
      </c>
      <c r="DN136" s="238">
        <v>19783.303879999999</v>
      </c>
      <c r="DO136" s="238">
        <v>63.783999999999999</v>
      </c>
      <c r="DP136" s="238">
        <v>322.47199999999998</v>
      </c>
      <c r="DQ136" s="238">
        <v>654423.57388000004</v>
      </c>
      <c r="DR136" s="239">
        <v>82521</v>
      </c>
      <c r="DS136" s="239">
        <v>9560</v>
      </c>
      <c r="DT136" s="239">
        <v>42652</v>
      </c>
      <c r="DU136" s="239">
        <v>45857</v>
      </c>
      <c r="DV136" s="239">
        <v>2783</v>
      </c>
      <c r="DW136" s="239">
        <v>10588</v>
      </c>
      <c r="DX136" s="239">
        <v>33451</v>
      </c>
      <c r="DY136" s="238">
        <v>0</v>
      </c>
      <c r="DZ136" s="239">
        <v>227412</v>
      </c>
      <c r="EA136" s="239">
        <v>3205046</v>
      </c>
      <c r="EB136" s="238">
        <v>7590</v>
      </c>
      <c r="EC136" s="238">
        <v>14041</v>
      </c>
      <c r="ED136" s="238">
        <v>987</v>
      </c>
      <c r="EE136" s="238">
        <v>1180</v>
      </c>
      <c r="EF136" s="238">
        <v>3015</v>
      </c>
      <c r="EG136" s="238">
        <v>3897</v>
      </c>
      <c r="EH136" s="238">
        <v>1846</v>
      </c>
      <c r="EI136" s="238"/>
      <c r="EJ136" s="238"/>
      <c r="EK136" s="238"/>
      <c r="EL136" s="238"/>
      <c r="EM136" s="238"/>
      <c r="EN136" s="238">
        <v>175604</v>
      </c>
      <c r="EO136" s="238">
        <v>34919</v>
      </c>
      <c r="EP136" s="238">
        <v>9806</v>
      </c>
      <c r="EQ136" s="238">
        <v>5694</v>
      </c>
      <c r="ER136" s="238">
        <v>9022</v>
      </c>
      <c r="ES136" s="238">
        <v>4919</v>
      </c>
      <c r="ET136" s="238">
        <v>3995</v>
      </c>
      <c r="EU136" s="238">
        <v>40591</v>
      </c>
      <c r="EV136" s="239">
        <v>402037</v>
      </c>
      <c r="EW136" s="239">
        <v>72592</v>
      </c>
      <c r="EX136" s="239">
        <v>16159</v>
      </c>
      <c r="EY136" s="239">
        <v>12804</v>
      </c>
      <c r="EZ136" s="239">
        <v>23516</v>
      </c>
      <c r="FA136" s="239">
        <v>10975</v>
      </c>
      <c r="FB136" s="239">
        <v>13881</v>
      </c>
      <c r="FC136" s="239">
        <v>119114</v>
      </c>
      <c r="FD136" s="238">
        <v>2.2524771645292798</v>
      </c>
      <c r="FE136" s="238">
        <v>2.08098742804777</v>
      </c>
      <c r="FF136" s="238">
        <v>1.58015500713849</v>
      </c>
      <c r="FG136" s="238">
        <v>2.3837372672989101</v>
      </c>
      <c r="FH136" s="238">
        <v>2.56351141653735</v>
      </c>
      <c r="FI136" s="238">
        <v>2.2311445415734901</v>
      </c>
      <c r="FJ136" s="238">
        <v>3.4921151439299098</v>
      </c>
      <c r="FK136" s="238">
        <v>2.8240743021852102</v>
      </c>
      <c r="FL136" s="238">
        <v>31.352</v>
      </c>
      <c r="FM136" s="238">
        <v>38.287999999999997</v>
      </c>
      <c r="FN136" s="238">
        <v>38.418999999999997</v>
      </c>
      <c r="FO136" s="238">
        <v>13.714</v>
      </c>
      <c r="FP136" s="238">
        <v>27.271000000000001</v>
      </c>
      <c r="FQ136" s="238">
        <v>42.250999999999998</v>
      </c>
      <c r="FR136" s="238">
        <v>18.338999999999999</v>
      </c>
      <c r="FS136" s="238">
        <v>33.417000000000002</v>
      </c>
      <c r="FT136" s="238">
        <v>20265</v>
      </c>
      <c r="FU136" s="238">
        <v>8070</v>
      </c>
      <c r="FV136" s="238">
        <v>7865</v>
      </c>
      <c r="FW136" s="238">
        <v>205</v>
      </c>
      <c r="FX136" s="238">
        <v>12195</v>
      </c>
      <c r="FY136" s="238">
        <v>191194725.29968199</v>
      </c>
      <c r="FZ136" s="238">
        <v>169077493.74279201</v>
      </c>
      <c r="GA136" s="238">
        <v>2773195.65900617</v>
      </c>
      <c r="GB136" s="244">
        <v>112501.83685721</v>
      </c>
      <c r="GC136" s="242">
        <v>452.41590249445898</v>
      </c>
      <c r="GD136" s="239">
        <v>30455.341376419601</v>
      </c>
      <c r="GE136" s="239">
        <v>25443.502065217399</v>
      </c>
      <c r="GF136" s="239">
        <v>32870.129999999997</v>
      </c>
      <c r="GG136" s="239">
        <v>81462.156229508095</v>
      </c>
      <c r="GH136" s="249" t="s">
        <v>473</v>
      </c>
      <c r="GI136" s="239">
        <v>35194.099680928201</v>
      </c>
      <c r="GJ136" s="239">
        <v>50877.164282530597</v>
      </c>
      <c r="GK136" s="249">
        <v>74119.725312499999</v>
      </c>
      <c r="GL136" s="239">
        <v>28260.356717044499</v>
      </c>
      <c r="GM136" s="239">
        <v>32080.870577181198</v>
      </c>
      <c r="GN136" s="239">
        <v>28953.6470480928</v>
      </c>
      <c r="GO136" s="239">
        <v>26149.628036697301</v>
      </c>
      <c r="GP136" s="239">
        <v>48021.412094182902</v>
      </c>
      <c r="GQ136" s="239">
        <v>41669.201006005998</v>
      </c>
      <c r="GR136" s="239">
        <v>55341.187366666702</v>
      </c>
      <c r="GS136" s="239">
        <v>81058.155097230498</v>
      </c>
      <c r="GT136" s="239">
        <v>42047.634088263803</v>
      </c>
      <c r="GU136" s="239">
        <v>48582.202055924397</v>
      </c>
      <c r="GV136" s="239">
        <v>43209.559970414201</v>
      </c>
      <c r="GW136" s="239">
        <v>36666.238028541302</v>
      </c>
      <c r="GX136" s="239">
        <v>45780.856856346203</v>
      </c>
      <c r="GY136" s="239">
        <v>49632.779323410097</v>
      </c>
      <c r="GZ136" s="239">
        <v>41792.828581235699</v>
      </c>
      <c r="HA136" s="239">
        <v>36702.255754717</v>
      </c>
      <c r="HB136" s="239">
        <v>50481.412005943501</v>
      </c>
      <c r="HC136" s="239">
        <v>68603.055881978304</v>
      </c>
      <c r="HD136" s="239">
        <v>72659.3287146371</v>
      </c>
      <c r="HE136" s="239">
        <v>35892.330895034203</v>
      </c>
      <c r="HF136" s="239">
        <v>37674.556978417299</v>
      </c>
      <c r="HG136" s="239">
        <v>93496.933784241599</v>
      </c>
      <c r="HH136" s="239">
        <v>61835.8977216239</v>
      </c>
      <c r="HI136" s="239">
        <v>30628.694426664999</v>
      </c>
      <c r="HJ136" s="239">
        <v>42769.449963243198</v>
      </c>
      <c r="HK136" s="239">
        <v>38620.564305937602</v>
      </c>
      <c r="HL136" s="239">
        <v>31363.353052235001</v>
      </c>
      <c r="HM136" s="239">
        <v>20131.9607522765</v>
      </c>
      <c r="HN136" s="239">
        <v>49150.3118101789</v>
      </c>
      <c r="HO136" s="239">
        <v>47980.583333333299</v>
      </c>
      <c r="HP136" s="239">
        <v>95310.537360824805</v>
      </c>
      <c r="HQ136" s="239">
        <v>42531.656335389998</v>
      </c>
      <c r="HR136" s="239">
        <v>65012.065686695503</v>
      </c>
      <c r="HS136" s="239">
        <v>85229.703086980706</v>
      </c>
      <c r="HT136" s="239">
        <v>53550.821081198599</v>
      </c>
      <c r="HU136" s="239">
        <v>36685.044491449204</v>
      </c>
      <c r="HV136" s="239">
        <v>36039.209966018498</v>
      </c>
      <c r="HW136" s="239">
        <v>29180.7441871921</v>
      </c>
      <c r="HX136" s="239">
        <v>59315.1611814036</v>
      </c>
      <c r="HY136" s="239">
        <v>61285.781295896399</v>
      </c>
      <c r="HZ136" s="239">
        <v>26865.114183777099</v>
      </c>
      <c r="IA136" s="239">
        <v>25572.412703349299</v>
      </c>
      <c r="IB136" s="239">
        <v>28836.816164342901</v>
      </c>
      <c r="IC136" s="239">
        <v>39765.140860457403</v>
      </c>
      <c r="ID136" s="239">
        <v>80122.616764132501</v>
      </c>
      <c r="IE136" s="239">
        <v>42000.827227334201</v>
      </c>
      <c r="IF136" s="239">
        <v>32940.132694999302</v>
      </c>
      <c r="IG136" s="239">
        <v>33835.893200263301</v>
      </c>
      <c r="IH136" s="238"/>
      <c r="II136" s="238"/>
      <c r="IJ136" s="238"/>
      <c r="IK136" s="238"/>
      <c r="IL136" s="238"/>
      <c r="IM136" s="238"/>
      <c r="IN136" s="238"/>
      <c r="IO136" s="238"/>
      <c r="IP136" s="219"/>
    </row>
    <row r="137" spans="1:250" ht="15.75" customHeight="1">
      <c r="A137" s="251">
        <v>43709</v>
      </c>
      <c r="B137" s="240">
        <v>7187.4761904761899</v>
      </c>
      <c r="C137" s="240">
        <v>11585.4761904762</v>
      </c>
      <c r="D137" s="240">
        <v>8622.76190476191</v>
      </c>
      <c r="E137" s="240">
        <v>13311.238095238101</v>
      </c>
      <c r="F137" s="240">
        <v>32788.25</v>
      </c>
      <c r="G137" s="240">
        <v>13560.4761904762</v>
      </c>
      <c r="H137" s="238"/>
      <c r="I137" s="238"/>
      <c r="J137" s="239">
        <v>44832</v>
      </c>
      <c r="K137" s="239">
        <v>0</v>
      </c>
      <c r="L137" s="239">
        <v>2332</v>
      </c>
      <c r="M137" s="239">
        <v>238747</v>
      </c>
      <c r="N137" s="239">
        <v>0</v>
      </c>
      <c r="O137" s="239">
        <v>6545</v>
      </c>
      <c r="P137" s="239">
        <v>163630</v>
      </c>
      <c r="Q137" s="239">
        <v>0</v>
      </c>
      <c r="R137" s="239">
        <v>4200</v>
      </c>
      <c r="S137" s="239">
        <v>24080</v>
      </c>
      <c r="T137" s="240">
        <v>103828</v>
      </c>
      <c r="U137" s="240">
        <v>492505</v>
      </c>
      <c r="V137" s="238"/>
      <c r="W137" s="238"/>
      <c r="X137" s="238"/>
      <c r="Y137" s="238"/>
      <c r="Z137" s="238"/>
      <c r="AA137" s="238"/>
      <c r="AB137" s="238"/>
      <c r="AC137" s="238"/>
      <c r="AD137" s="240">
        <v>69919</v>
      </c>
      <c r="AE137" s="240">
        <v>2718</v>
      </c>
      <c r="AF137" s="240">
        <v>116</v>
      </c>
      <c r="AG137" s="240">
        <v>153</v>
      </c>
      <c r="AH137" s="240">
        <v>131</v>
      </c>
      <c r="AI137" s="238">
        <v>9156</v>
      </c>
      <c r="AJ137" s="240">
        <f t="shared" si="0"/>
        <v>82193</v>
      </c>
      <c r="AK137" s="240">
        <v>6312859</v>
      </c>
      <c r="AL137" s="240">
        <v>439520</v>
      </c>
      <c r="AM137" s="240">
        <v>16088</v>
      </c>
      <c r="AN137" s="240">
        <v>1353</v>
      </c>
      <c r="AO137" s="240">
        <v>4519</v>
      </c>
      <c r="AP137" s="240">
        <v>901183</v>
      </c>
      <c r="AQ137" s="240">
        <v>7675522</v>
      </c>
      <c r="AR137" s="240">
        <v>6538358</v>
      </c>
      <c r="AS137" s="240">
        <v>1137164</v>
      </c>
      <c r="AT137" s="240">
        <v>7675522</v>
      </c>
      <c r="AU137" s="238"/>
      <c r="AV137" s="238"/>
      <c r="AW137" s="238"/>
      <c r="AX137" s="238"/>
      <c r="AY137" s="238"/>
      <c r="AZ137" s="238"/>
      <c r="BA137" s="238"/>
      <c r="BB137" s="238"/>
      <c r="BC137" s="238"/>
      <c r="BD137" s="238"/>
      <c r="BE137" s="238"/>
      <c r="BF137" s="238"/>
      <c r="BG137" s="238"/>
      <c r="BH137" s="238"/>
      <c r="BI137" s="238">
        <v>40479</v>
      </c>
      <c r="BJ137" s="238">
        <v>2630</v>
      </c>
      <c r="BK137" s="240">
        <v>350</v>
      </c>
      <c r="BL137" s="238">
        <v>1154</v>
      </c>
      <c r="BM137" s="238">
        <v>31237</v>
      </c>
      <c r="BN137" s="238">
        <v>4387</v>
      </c>
      <c r="BO137" s="240">
        <f t="shared" si="2"/>
        <v>80237</v>
      </c>
      <c r="BP137" s="238">
        <v>8875429</v>
      </c>
      <c r="BQ137" s="238">
        <v>731309</v>
      </c>
      <c r="BR137" s="240">
        <v>82719</v>
      </c>
      <c r="BS137" s="238">
        <v>420539</v>
      </c>
      <c r="BT137" s="238">
        <v>5918920</v>
      </c>
      <c r="BU137" s="238">
        <v>1098152</v>
      </c>
      <c r="BV137" s="238">
        <f t="shared" si="3"/>
        <v>17127068</v>
      </c>
      <c r="BW137" s="238">
        <v>14026478</v>
      </c>
      <c r="BX137" s="238">
        <v>3100590</v>
      </c>
      <c r="BY137" s="250">
        <f t="shared" si="1"/>
        <v>17127068</v>
      </c>
      <c r="BZ137" s="238">
        <v>26086.319343311301</v>
      </c>
      <c r="CA137" s="243">
        <v>1041</v>
      </c>
      <c r="CB137" s="238">
        <v>404</v>
      </c>
      <c r="CC137" s="238">
        <v>193</v>
      </c>
      <c r="CD137" s="238">
        <v>100557</v>
      </c>
      <c r="CE137" s="238">
        <v>938994</v>
      </c>
      <c r="CF137" s="240">
        <v>5143359.6496599996</v>
      </c>
      <c r="CG137" s="240">
        <v>57945252.527056001</v>
      </c>
      <c r="CH137" s="238"/>
      <c r="CI137" s="238"/>
      <c r="CJ137" s="242">
        <v>909.66492725953594</v>
      </c>
      <c r="CK137" s="243">
        <v>47.834217280398498</v>
      </c>
      <c r="CL137" s="238">
        <v>11.951579793537499</v>
      </c>
      <c r="CM137" s="238">
        <v>15.3352934058814</v>
      </c>
      <c r="CN137" s="238">
        <v>4.5800851876047002</v>
      </c>
      <c r="CO137" s="238">
        <v>3.3726088898878199</v>
      </c>
      <c r="CP137" s="238">
        <v>9.3135918026973101</v>
      </c>
      <c r="CQ137" s="238">
        <v>7.6126236399928002</v>
      </c>
      <c r="CR137" s="240">
        <v>3695</v>
      </c>
      <c r="CS137" s="240">
        <v>36296</v>
      </c>
      <c r="CT137" s="240">
        <v>18550</v>
      </c>
      <c r="CU137" s="240">
        <v>152715</v>
      </c>
      <c r="CV137" s="240">
        <v>1821</v>
      </c>
      <c r="CW137" s="240">
        <v>19884</v>
      </c>
      <c r="CX137" s="240">
        <v>4356</v>
      </c>
      <c r="CY137" s="240">
        <v>29683</v>
      </c>
      <c r="CZ137" s="240">
        <v>116062.2</v>
      </c>
      <c r="DA137" s="240">
        <v>1083671.692</v>
      </c>
      <c r="DB137" s="240">
        <v>64980.1</v>
      </c>
      <c r="DC137" s="240">
        <v>735207.37</v>
      </c>
      <c r="DD137" s="238"/>
      <c r="DE137" s="240">
        <v>250375</v>
      </c>
      <c r="DF137" s="240">
        <v>8.4659767155909993</v>
      </c>
      <c r="DG137" s="240">
        <v>57.9228203173274</v>
      </c>
      <c r="DH137" s="240">
        <v>59.852827340494599</v>
      </c>
      <c r="DI137" s="238">
        <v>190811.71599999999</v>
      </c>
      <c r="DJ137" s="238">
        <v>53085.425999999999</v>
      </c>
      <c r="DK137" s="238">
        <v>145454.77499999999</v>
      </c>
      <c r="DL137" s="238">
        <v>208327.546</v>
      </c>
      <c r="DM137" s="238">
        <v>12880.91</v>
      </c>
      <c r="DN137" s="238">
        <v>17015.080880000001</v>
      </c>
      <c r="DO137" s="238">
        <v>68.287000000000006</v>
      </c>
      <c r="DP137" s="238">
        <v>317.988</v>
      </c>
      <c r="DQ137" s="238">
        <v>627961.72887999995</v>
      </c>
      <c r="DR137" s="239">
        <v>57541</v>
      </c>
      <c r="DS137" s="239">
        <v>7813</v>
      </c>
      <c r="DT137" s="239">
        <v>41558</v>
      </c>
      <c r="DU137" s="239">
        <v>29019</v>
      </c>
      <c r="DV137" s="239">
        <v>1870</v>
      </c>
      <c r="DW137" s="239">
        <v>7368</v>
      </c>
      <c r="DX137" s="239">
        <v>32138</v>
      </c>
      <c r="DY137" s="238">
        <v>0</v>
      </c>
      <c r="DZ137" s="239">
        <v>177307</v>
      </c>
      <c r="EA137" s="239">
        <v>2842250</v>
      </c>
      <c r="EB137" s="238">
        <v>7565</v>
      </c>
      <c r="EC137" s="238">
        <v>14153</v>
      </c>
      <c r="ED137" s="238">
        <v>966</v>
      </c>
      <c r="EE137" s="238">
        <v>1181</v>
      </c>
      <c r="EF137" s="238">
        <v>2929</v>
      </c>
      <c r="EG137" s="238">
        <v>3677</v>
      </c>
      <c r="EH137" s="238">
        <v>1806</v>
      </c>
      <c r="EI137" s="238"/>
      <c r="EJ137" s="238"/>
      <c r="EK137" s="238"/>
      <c r="EL137" s="238"/>
      <c r="EM137" s="238"/>
      <c r="EN137" s="238">
        <v>186684</v>
      </c>
      <c r="EO137" s="238">
        <v>31124</v>
      </c>
      <c r="EP137" s="238">
        <v>11092</v>
      </c>
      <c r="EQ137" s="238">
        <v>6580</v>
      </c>
      <c r="ER137" s="238">
        <v>9341</v>
      </c>
      <c r="ES137" s="238">
        <v>4527</v>
      </c>
      <c r="ET137" s="238">
        <v>4636</v>
      </c>
      <c r="EU137" s="238">
        <v>45664</v>
      </c>
      <c r="EV137" s="239">
        <v>387776</v>
      </c>
      <c r="EW137" s="239">
        <v>62583</v>
      </c>
      <c r="EX137" s="239">
        <v>16892</v>
      </c>
      <c r="EY137" s="239">
        <v>12339</v>
      </c>
      <c r="EZ137" s="239">
        <v>23530</v>
      </c>
      <c r="FA137" s="239">
        <v>9129</v>
      </c>
      <c r="FB137" s="239">
        <v>9828</v>
      </c>
      <c r="FC137" s="239">
        <v>114782</v>
      </c>
      <c r="FD137" s="238">
        <v>2.1359463049859699</v>
      </c>
      <c r="FE137" s="238">
        <v>2.0101850661868701</v>
      </c>
      <c r="FF137" s="238">
        <v>1.52289938694555</v>
      </c>
      <c r="FG137" s="238">
        <v>2.73601823708207</v>
      </c>
      <c r="FH137" s="238">
        <v>2.5263890375762799</v>
      </c>
      <c r="FI137" s="238">
        <v>2.0165672630881399</v>
      </c>
      <c r="FJ137" s="238">
        <v>1.9687230371009501</v>
      </c>
      <c r="FK137" s="238">
        <v>2.6086851786965699</v>
      </c>
      <c r="FL137" s="238">
        <v>33.219000000000001</v>
      </c>
      <c r="FM137" s="238">
        <v>34.866999999999997</v>
      </c>
      <c r="FN137" s="238">
        <v>44.134999999999998</v>
      </c>
      <c r="FO137" s="238">
        <v>17.581</v>
      </c>
      <c r="FP137" s="238">
        <v>30.731000000000002</v>
      </c>
      <c r="FQ137" s="238">
        <v>35.713999999999999</v>
      </c>
      <c r="FR137" s="238">
        <v>13.776999999999999</v>
      </c>
      <c r="FS137" s="238">
        <v>35.616</v>
      </c>
      <c r="FT137" s="238">
        <v>19489</v>
      </c>
      <c r="FU137" s="238">
        <v>8215</v>
      </c>
      <c r="FV137" s="238">
        <v>8016</v>
      </c>
      <c r="FW137" s="238">
        <v>199</v>
      </c>
      <c r="FX137" s="238">
        <v>11275</v>
      </c>
      <c r="FY137" s="238">
        <v>216625249.92533201</v>
      </c>
      <c r="FZ137" s="238">
        <v>191383729.293024</v>
      </c>
      <c r="GA137" s="238">
        <v>2668185.06892316</v>
      </c>
      <c r="GB137" s="244">
        <v>108349.29490721</v>
      </c>
      <c r="GC137" s="242">
        <v>477.19295988671399</v>
      </c>
      <c r="GD137" s="239">
        <v>31419.434116998302</v>
      </c>
      <c r="GE137" s="239">
        <v>25712.176299999999</v>
      </c>
      <c r="GF137" s="239">
        <v>37136.347500000003</v>
      </c>
      <c r="GG137" s="239">
        <v>80452.050846994607</v>
      </c>
      <c r="GH137" s="249" t="s">
        <v>473</v>
      </c>
      <c r="GI137" s="239">
        <v>34086.812823701497</v>
      </c>
      <c r="GJ137" s="239">
        <v>51767.543079418399</v>
      </c>
      <c r="GK137" s="249">
        <v>73612.048437499994</v>
      </c>
      <c r="GL137" s="239">
        <v>29093.2348376353</v>
      </c>
      <c r="GM137" s="239">
        <v>32872.842826086999</v>
      </c>
      <c r="GN137" s="239">
        <v>30554.008488773801</v>
      </c>
      <c r="GO137" s="239">
        <v>26703.6551489757</v>
      </c>
      <c r="GP137" s="239">
        <v>48630.799883721003</v>
      </c>
      <c r="GQ137" s="239">
        <v>41942.997207207198</v>
      </c>
      <c r="GR137" s="239">
        <v>61074.390754717002</v>
      </c>
      <c r="GS137" s="239">
        <v>81015.3051193633</v>
      </c>
      <c r="GT137" s="239">
        <v>42128.726676384802</v>
      </c>
      <c r="GU137" s="239">
        <v>49674.954966497498</v>
      </c>
      <c r="GV137" s="239">
        <v>41727.884192825099</v>
      </c>
      <c r="GW137" s="239">
        <v>36312.0672297028</v>
      </c>
      <c r="GX137" s="239">
        <v>45147.935549911803</v>
      </c>
      <c r="GY137" s="239">
        <v>51841.1796164021</v>
      </c>
      <c r="GZ137" s="239">
        <v>43019.076653295102</v>
      </c>
      <c r="HA137" s="239">
        <v>38669.816635513998</v>
      </c>
      <c r="HB137" s="239">
        <v>51554.833115241599</v>
      </c>
      <c r="HC137" s="239">
        <v>65681.340582385194</v>
      </c>
      <c r="HD137" s="239">
        <v>77881.441185277406</v>
      </c>
      <c r="HE137" s="239">
        <v>33574.823392004699</v>
      </c>
      <c r="HF137" s="239">
        <v>39858.679568345302</v>
      </c>
      <c r="HG137" s="239">
        <v>97325.761307491397</v>
      </c>
      <c r="HH137" s="239">
        <v>64757.930414937902</v>
      </c>
      <c r="HI137" s="239">
        <v>30080.055260041499</v>
      </c>
      <c r="HJ137" s="239">
        <v>44265.221982329298</v>
      </c>
      <c r="HK137" s="239">
        <v>41198.485661351398</v>
      </c>
      <c r="HL137" s="239">
        <v>33198.549812916499</v>
      </c>
      <c r="HM137" s="239">
        <v>19681.641305508001</v>
      </c>
      <c r="HN137" s="239">
        <v>46740.641614857603</v>
      </c>
      <c r="HO137" s="239">
        <v>36835.72</v>
      </c>
      <c r="HP137" s="239">
        <v>96235.003195020603</v>
      </c>
      <c r="HQ137" s="239">
        <v>43822.370298572998</v>
      </c>
      <c r="HR137" s="239">
        <v>68412.402033348699</v>
      </c>
      <c r="HS137" s="239">
        <v>85864.002883190697</v>
      </c>
      <c r="HT137" s="239">
        <v>53269.1006627018</v>
      </c>
      <c r="HU137" s="239">
        <v>39718.177084078699</v>
      </c>
      <c r="HV137" s="239">
        <v>35967.9374890705</v>
      </c>
      <c r="HW137" s="239">
        <v>30499.160563725502</v>
      </c>
      <c r="HX137" s="239">
        <v>60962.634001222301</v>
      </c>
      <c r="HY137" s="239">
        <v>59079.327692307699</v>
      </c>
      <c r="HZ137" s="239">
        <v>27863.263497126602</v>
      </c>
      <c r="IA137" s="239">
        <v>26697.9868557025</v>
      </c>
      <c r="IB137" s="239">
        <v>29160.851649332399</v>
      </c>
      <c r="IC137" s="239">
        <v>41473.081287410503</v>
      </c>
      <c r="ID137" s="239">
        <v>76768.252757949507</v>
      </c>
      <c r="IE137" s="239">
        <v>42928.359066954901</v>
      </c>
      <c r="IF137" s="239">
        <v>33556.284878337399</v>
      </c>
      <c r="IG137" s="239">
        <v>35873.369262713801</v>
      </c>
      <c r="IH137" s="238"/>
      <c r="II137" s="238"/>
      <c r="IJ137" s="238"/>
      <c r="IK137" s="238"/>
      <c r="IL137" s="238"/>
      <c r="IM137" s="238"/>
      <c r="IN137" s="238"/>
      <c r="IO137" s="238"/>
      <c r="IP137" s="219"/>
    </row>
    <row r="138" spans="1:250" ht="15.75" customHeight="1">
      <c r="A138" s="251">
        <v>43739</v>
      </c>
      <c r="B138" s="240">
        <v>7801.7142857142899</v>
      </c>
      <c r="C138" s="240">
        <v>10219.5238095238</v>
      </c>
      <c r="D138" s="240">
        <v>8002.8571428571404</v>
      </c>
      <c r="E138" s="240">
        <v>14122.190476190501</v>
      </c>
      <c r="F138" s="240">
        <v>33321.599999999999</v>
      </c>
      <c r="G138" s="240">
        <v>14111</v>
      </c>
      <c r="H138" s="238"/>
      <c r="I138" s="238"/>
      <c r="J138" s="239">
        <v>40611</v>
      </c>
      <c r="K138" s="239">
        <v>19247</v>
      </c>
      <c r="L138" s="239">
        <v>7745</v>
      </c>
      <c r="M138" s="239">
        <v>217696</v>
      </c>
      <c r="N138" s="239">
        <v>49313</v>
      </c>
      <c r="O138" s="239">
        <v>22161</v>
      </c>
      <c r="P138" s="239">
        <v>146934</v>
      </c>
      <c r="Q138" s="239">
        <v>17257</v>
      </c>
      <c r="R138" s="239">
        <v>12512</v>
      </c>
      <c r="S138" s="239">
        <v>24421</v>
      </c>
      <c r="T138" s="240">
        <v>107990</v>
      </c>
      <c r="U138" s="240">
        <v>499277</v>
      </c>
      <c r="V138" s="238"/>
      <c r="W138" s="238"/>
      <c r="X138" s="238"/>
      <c r="Y138" s="238"/>
      <c r="Z138" s="238"/>
      <c r="AA138" s="238"/>
      <c r="AB138" s="238"/>
      <c r="AC138" s="238"/>
      <c r="AD138" s="240">
        <v>73583</v>
      </c>
      <c r="AE138" s="240">
        <v>2692</v>
      </c>
      <c r="AF138" s="240">
        <v>104</v>
      </c>
      <c r="AG138" s="240">
        <v>184</v>
      </c>
      <c r="AH138" s="240">
        <v>131</v>
      </c>
      <c r="AI138" s="238">
        <v>12422</v>
      </c>
      <c r="AJ138" s="240">
        <f t="shared" si="0"/>
        <v>89116</v>
      </c>
      <c r="AK138" s="240">
        <v>6648919</v>
      </c>
      <c r="AL138" s="240">
        <v>441224</v>
      </c>
      <c r="AM138" s="240">
        <v>14345</v>
      </c>
      <c r="AN138" s="240">
        <v>2087</v>
      </c>
      <c r="AO138" s="240">
        <v>5947</v>
      </c>
      <c r="AP138" s="240">
        <v>1220821</v>
      </c>
      <c r="AQ138" s="240">
        <v>8333343</v>
      </c>
      <c r="AR138" s="240">
        <v>7335780</v>
      </c>
      <c r="AS138" s="240">
        <v>997563</v>
      </c>
      <c r="AT138" s="240">
        <v>8333343</v>
      </c>
      <c r="AU138" s="238"/>
      <c r="AV138" s="238"/>
      <c r="AW138" s="238"/>
      <c r="AX138" s="238"/>
      <c r="AY138" s="238"/>
      <c r="AZ138" s="238"/>
      <c r="BA138" s="238"/>
      <c r="BB138" s="238"/>
      <c r="BC138" s="238"/>
      <c r="BD138" s="238"/>
      <c r="BE138" s="238"/>
      <c r="BF138" s="238"/>
      <c r="BG138" s="238"/>
      <c r="BH138" s="238"/>
      <c r="BI138" s="238">
        <v>44181</v>
      </c>
      <c r="BJ138" s="238">
        <v>3193</v>
      </c>
      <c r="BK138" s="240">
        <v>558</v>
      </c>
      <c r="BL138" s="238">
        <v>1067</v>
      </c>
      <c r="BM138" s="238">
        <v>34983</v>
      </c>
      <c r="BN138" s="238">
        <v>3838</v>
      </c>
      <c r="BO138" s="238">
        <f t="shared" si="2"/>
        <v>87820</v>
      </c>
      <c r="BP138" s="238">
        <v>9692659</v>
      </c>
      <c r="BQ138" s="238">
        <v>896137</v>
      </c>
      <c r="BR138" s="240">
        <v>127522</v>
      </c>
      <c r="BS138" s="238">
        <v>380028</v>
      </c>
      <c r="BT138" s="238">
        <v>6634755</v>
      </c>
      <c r="BU138" s="238">
        <v>935314</v>
      </c>
      <c r="BV138" s="238">
        <f t="shared" si="3"/>
        <v>18666415</v>
      </c>
      <c r="BW138" s="238">
        <v>15123228</v>
      </c>
      <c r="BX138" s="238">
        <v>3543187</v>
      </c>
      <c r="BY138" s="250">
        <f t="shared" si="1"/>
        <v>18666415</v>
      </c>
      <c r="BZ138" s="238">
        <v>27249.1578598714</v>
      </c>
      <c r="CA138" s="243">
        <v>1058</v>
      </c>
      <c r="CB138" s="238">
        <v>416</v>
      </c>
      <c r="CC138" s="238">
        <v>201</v>
      </c>
      <c r="CD138" s="238">
        <v>107935</v>
      </c>
      <c r="CE138" s="238">
        <v>948931</v>
      </c>
      <c r="CF138" s="240">
        <v>5973636.9291399997</v>
      </c>
      <c r="CG138" s="240">
        <v>66390409.355528198</v>
      </c>
      <c r="CH138" s="238"/>
      <c r="CI138" s="238"/>
      <c r="CJ138" s="242">
        <v>1169.3176619958599</v>
      </c>
      <c r="CK138" s="243">
        <v>49.945718135380602</v>
      </c>
      <c r="CL138" s="238">
        <v>10.9936896913793</v>
      </c>
      <c r="CM138" s="238">
        <v>12.8995527683857</v>
      </c>
      <c r="CN138" s="238">
        <v>4.95418998286807</v>
      </c>
      <c r="CO138" s="238">
        <v>3.6047576847199299</v>
      </c>
      <c r="CP138" s="238">
        <v>9.8535098934809202</v>
      </c>
      <c r="CQ138" s="238">
        <v>7.7485819398743399</v>
      </c>
      <c r="CR138" s="240">
        <v>3500</v>
      </c>
      <c r="CS138" s="240">
        <v>32781</v>
      </c>
      <c r="CT138" s="240">
        <v>18717</v>
      </c>
      <c r="CU138" s="240">
        <v>153040</v>
      </c>
      <c r="CV138" s="240">
        <v>2343</v>
      </c>
      <c r="CW138" s="240">
        <v>24047</v>
      </c>
      <c r="CX138" s="240">
        <v>4596</v>
      </c>
      <c r="CY138" s="240">
        <v>30233</v>
      </c>
      <c r="CZ138" s="240">
        <v>122220.32399999999</v>
      </c>
      <c r="DA138" s="240">
        <v>1133310.879</v>
      </c>
      <c r="DB138" s="240">
        <v>70282.846999999994</v>
      </c>
      <c r="DC138" s="240">
        <v>793207.63800000004</v>
      </c>
      <c r="DD138" s="238"/>
      <c r="DE138" s="240">
        <v>345292</v>
      </c>
      <c r="DF138" s="240">
        <v>6.8060274824127598</v>
      </c>
      <c r="DG138" s="240">
        <v>54.220592415617197</v>
      </c>
      <c r="DH138" s="240">
        <v>54.878303172477899</v>
      </c>
      <c r="DI138" s="238">
        <v>176267.50599999999</v>
      </c>
      <c r="DJ138" s="238">
        <v>53519.669000000002</v>
      </c>
      <c r="DK138" s="238">
        <v>156528.77499999999</v>
      </c>
      <c r="DL138" s="238">
        <v>218158.481</v>
      </c>
      <c r="DM138" s="238">
        <v>12205.156000000001</v>
      </c>
      <c r="DN138" s="238">
        <v>17361.612880000001</v>
      </c>
      <c r="DO138" s="238">
        <v>77.542000000000002</v>
      </c>
      <c r="DP138" s="238">
        <v>309.32600000000002</v>
      </c>
      <c r="DQ138" s="238">
        <v>634428.06787999999</v>
      </c>
      <c r="DR138" s="239">
        <v>37109</v>
      </c>
      <c r="DS138" s="239">
        <v>6614</v>
      </c>
      <c r="DT138" s="239">
        <v>41027</v>
      </c>
      <c r="DU138" s="239">
        <v>19096</v>
      </c>
      <c r="DV138" s="239">
        <v>999</v>
      </c>
      <c r="DW138" s="239">
        <v>3641</v>
      </c>
      <c r="DX138" s="239">
        <v>33468</v>
      </c>
      <c r="DY138" s="238">
        <v>0</v>
      </c>
      <c r="DZ138" s="239">
        <v>141954</v>
      </c>
      <c r="EA138" s="239">
        <v>2654730</v>
      </c>
      <c r="EB138" s="238">
        <v>7773</v>
      </c>
      <c r="EC138" s="238">
        <v>14229</v>
      </c>
      <c r="ED138" s="238">
        <v>959</v>
      </c>
      <c r="EE138" s="238">
        <v>765</v>
      </c>
      <c r="EF138" s="238">
        <v>3051</v>
      </c>
      <c r="EG138" s="238">
        <v>3531</v>
      </c>
      <c r="EH138" s="238">
        <v>1739</v>
      </c>
      <c r="EI138" s="238"/>
      <c r="EJ138" s="238"/>
      <c r="EK138" s="238"/>
      <c r="EL138" s="238"/>
      <c r="EM138" s="238"/>
      <c r="EN138" s="238">
        <v>210869</v>
      </c>
      <c r="EO138" s="238">
        <v>35694</v>
      </c>
      <c r="EP138" s="238">
        <v>10410</v>
      </c>
      <c r="EQ138" s="238">
        <v>9963</v>
      </c>
      <c r="ER138" s="238">
        <v>11321</v>
      </c>
      <c r="ES138" s="238">
        <v>5640</v>
      </c>
      <c r="ET138" s="238">
        <v>7996</v>
      </c>
      <c r="EU138" s="238">
        <v>53939</v>
      </c>
      <c r="EV138" s="239">
        <v>518898</v>
      </c>
      <c r="EW138" s="239">
        <v>73095</v>
      </c>
      <c r="EX138" s="239">
        <v>16144</v>
      </c>
      <c r="EY138" s="239">
        <v>29750</v>
      </c>
      <c r="EZ138" s="239">
        <v>35867</v>
      </c>
      <c r="FA138" s="239">
        <v>11284</v>
      </c>
      <c r="FB138" s="239">
        <v>17980</v>
      </c>
      <c r="FC138" s="239">
        <v>163910</v>
      </c>
      <c r="FD138" s="238">
        <v>2.4006753007791599</v>
      </c>
      <c r="FE138" s="238">
        <v>2.0336751274723999</v>
      </c>
      <c r="FF138" s="238">
        <v>1.5142170989433199</v>
      </c>
      <c r="FG138" s="238">
        <v>2.7700491819733002</v>
      </c>
      <c r="FH138" s="238">
        <v>3.0840915113505898</v>
      </c>
      <c r="FI138" s="238">
        <v>2.0007092198581602</v>
      </c>
      <c r="FJ138" s="238">
        <v>2.2486243121560801</v>
      </c>
      <c r="FK138" s="238">
        <v>2.9558946217022899</v>
      </c>
      <c r="FL138" s="238">
        <v>37.655000000000001</v>
      </c>
      <c r="FM138" s="238">
        <v>39.970999999999997</v>
      </c>
      <c r="FN138" s="238">
        <v>40.76</v>
      </c>
      <c r="FO138" s="238">
        <v>23.984000000000002</v>
      </c>
      <c r="FP138" s="238">
        <v>35.139000000000003</v>
      </c>
      <c r="FQ138" s="238">
        <v>42.561999999999998</v>
      </c>
      <c r="FR138" s="238">
        <v>22.841999999999999</v>
      </c>
      <c r="FS138" s="238">
        <v>44.042000000000002</v>
      </c>
      <c r="FT138" s="238">
        <v>20014</v>
      </c>
      <c r="FU138" s="238">
        <v>8381</v>
      </c>
      <c r="FV138" s="238">
        <v>8197</v>
      </c>
      <c r="FW138" s="238">
        <v>184</v>
      </c>
      <c r="FX138" s="238">
        <v>11633</v>
      </c>
      <c r="FY138" s="238">
        <v>242947461.743292</v>
      </c>
      <c r="FZ138" s="238">
        <v>214688056.926117</v>
      </c>
      <c r="GA138" s="238">
        <v>2722165.2931264401</v>
      </c>
      <c r="GB138" s="244">
        <v>110359.25338042001</v>
      </c>
      <c r="GC138" s="242">
        <v>491.23639434821098</v>
      </c>
      <c r="GD138" s="239">
        <v>34517.719273692797</v>
      </c>
      <c r="GE138" s="239">
        <v>28251.078750000001</v>
      </c>
      <c r="GF138" s="239">
        <v>30971.3675</v>
      </c>
      <c r="GG138" s="239">
        <v>91822.652243243298</v>
      </c>
      <c r="GH138" s="249" t="s">
        <v>473</v>
      </c>
      <c r="GI138" s="239">
        <v>37835.532675207098</v>
      </c>
      <c r="GJ138" s="239">
        <v>56752.966813608902</v>
      </c>
      <c r="GK138" s="249">
        <v>87984.308281250007</v>
      </c>
      <c r="GL138" s="239">
        <v>31767.859551867201</v>
      </c>
      <c r="GM138" s="239">
        <v>35585.417109164402</v>
      </c>
      <c r="GN138" s="239">
        <v>34314.951198237897</v>
      </c>
      <c r="GO138" s="239">
        <v>29381.258988040499</v>
      </c>
      <c r="GP138" s="239">
        <v>54869.566256267397</v>
      </c>
      <c r="GQ138" s="239">
        <v>46716.572286585397</v>
      </c>
      <c r="GR138" s="239">
        <v>70078.469535865006</v>
      </c>
      <c r="GS138" s="239">
        <v>82793.278875598102</v>
      </c>
      <c r="GT138" s="239">
        <v>46915.225603406398</v>
      </c>
      <c r="GU138" s="239">
        <v>54010.637002255397</v>
      </c>
      <c r="GV138" s="239">
        <v>44449.8487945413</v>
      </c>
      <c r="GW138" s="239">
        <v>38983.774130231301</v>
      </c>
      <c r="GX138" s="239">
        <v>48545.678303237597</v>
      </c>
      <c r="GY138" s="239">
        <v>55387.826145833198</v>
      </c>
      <c r="GZ138" s="239">
        <v>46636.364473988499</v>
      </c>
      <c r="HA138" s="239">
        <v>40811.758557692301</v>
      </c>
      <c r="HB138" s="239">
        <v>56372.918160660804</v>
      </c>
      <c r="HC138" s="239">
        <v>75424.162352813597</v>
      </c>
      <c r="HD138" s="239">
        <v>82472.999457605998</v>
      </c>
      <c r="HE138" s="239">
        <v>39130.434967183697</v>
      </c>
      <c r="HF138" s="239">
        <v>43977.536618705002</v>
      </c>
      <c r="HG138" s="239">
        <v>103405.434017857</v>
      </c>
      <c r="HH138" s="239">
        <v>67452.828195364302</v>
      </c>
      <c r="HI138" s="239">
        <v>32471.622791983398</v>
      </c>
      <c r="HJ138" s="239">
        <v>47156.178320951403</v>
      </c>
      <c r="HK138" s="239">
        <v>42850.548525208898</v>
      </c>
      <c r="HL138" s="239">
        <v>34390.903637978401</v>
      </c>
      <c r="HM138" s="239">
        <v>21814.065778382901</v>
      </c>
      <c r="HN138" s="239">
        <v>51118.642341193998</v>
      </c>
      <c r="HO138" s="239">
        <v>38375.315999999999</v>
      </c>
      <c r="HP138" s="239">
        <v>105089.800718816</v>
      </c>
      <c r="HQ138" s="239">
        <v>47337.6756575463</v>
      </c>
      <c r="HR138" s="239">
        <v>70581.944644241099</v>
      </c>
      <c r="HS138" s="239">
        <v>112530.399522377</v>
      </c>
      <c r="HT138" s="239">
        <v>59850.082570694001</v>
      </c>
      <c r="HU138" s="239">
        <v>40298.043489399402</v>
      </c>
      <c r="HV138" s="239">
        <v>37299.2548503789</v>
      </c>
      <c r="HW138" s="239">
        <v>32166.0495577396</v>
      </c>
      <c r="HX138" s="239">
        <v>69412.0807113427</v>
      </c>
      <c r="HY138" s="239">
        <v>74826.447142857098</v>
      </c>
      <c r="HZ138" s="239">
        <v>29875.577622574201</v>
      </c>
      <c r="IA138" s="239">
        <v>28102.868164842301</v>
      </c>
      <c r="IB138" s="239">
        <v>30075.429935343702</v>
      </c>
      <c r="IC138" s="239">
        <v>43550.377373476702</v>
      </c>
      <c r="ID138" s="239">
        <v>83501.130595690804</v>
      </c>
      <c r="IE138" s="239">
        <v>45199.562996768997</v>
      </c>
      <c r="IF138" s="239">
        <v>34984.018192791104</v>
      </c>
      <c r="IG138" s="239">
        <v>37278.794547265803</v>
      </c>
      <c r="IH138" s="238"/>
      <c r="II138" s="238"/>
      <c r="IJ138" s="238"/>
      <c r="IK138" s="238"/>
      <c r="IL138" s="238"/>
      <c r="IM138" s="238"/>
      <c r="IN138" s="238"/>
      <c r="IO138" s="238"/>
      <c r="IP138" s="219"/>
    </row>
    <row r="139" spans="1:250" ht="15.75" customHeight="1">
      <c r="A139" s="251">
        <v>43770</v>
      </c>
      <c r="B139" s="240">
        <v>8744.9</v>
      </c>
      <c r="C139" s="240">
        <v>10006.25</v>
      </c>
      <c r="D139" s="240">
        <v>8355.65</v>
      </c>
      <c r="E139" s="240">
        <v>14909.5</v>
      </c>
      <c r="F139" s="240">
        <v>34028.75</v>
      </c>
      <c r="G139" s="240">
        <v>14816.5</v>
      </c>
      <c r="H139" s="238"/>
      <c r="I139" s="238"/>
      <c r="J139" s="239">
        <v>19934</v>
      </c>
      <c r="K139" s="239">
        <v>17201</v>
      </c>
      <c r="L139" s="239">
        <v>5387</v>
      </c>
      <c r="M139" s="239">
        <v>111932</v>
      </c>
      <c r="N139" s="239">
        <v>42923</v>
      </c>
      <c r="O139" s="239">
        <v>16673</v>
      </c>
      <c r="P139" s="239">
        <v>65575</v>
      </c>
      <c r="Q139" s="239">
        <v>14994</v>
      </c>
      <c r="R139" s="239">
        <v>9171</v>
      </c>
      <c r="S139" s="239">
        <v>23102</v>
      </c>
      <c r="T139" s="240">
        <v>106740</v>
      </c>
      <c r="U139" s="240">
        <v>477321</v>
      </c>
      <c r="V139" s="238"/>
      <c r="W139" s="238"/>
      <c r="X139" s="238"/>
      <c r="Y139" s="238"/>
      <c r="Z139" s="238"/>
      <c r="AA139" s="238"/>
      <c r="AB139" s="238"/>
      <c r="AC139" s="238"/>
      <c r="AD139" s="240">
        <v>68651</v>
      </c>
      <c r="AE139" s="240">
        <v>2469</v>
      </c>
      <c r="AF139" s="240">
        <v>101</v>
      </c>
      <c r="AG139" s="240">
        <v>352</v>
      </c>
      <c r="AH139" s="240">
        <v>184</v>
      </c>
      <c r="AI139" s="238">
        <v>10550</v>
      </c>
      <c r="AJ139" s="240">
        <f t="shared" si="0"/>
        <v>82307</v>
      </c>
      <c r="AK139" s="240">
        <v>6170577</v>
      </c>
      <c r="AL139" s="240">
        <v>413085</v>
      </c>
      <c r="AM139" s="240">
        <v>14658</v>
      </c>
      <c r="AN139" s="240">
        <v>3441</v>
      </c>
      <c r="AO139" s="240">
        <v>8383</v>
      </c>
      <c r="AP139" s="240">
        <v>1004836</v>
      </c>
      <c r="AQ139" s="240">
        <v>7614980</v>
      </c>
      <c r="AR139" s="240">
        <v>6564385</v>
      </c>
      <c r="AS139" s="240">
        <v>1050595</v>
      </c>
      <c r="AT139" s="240">
        <v>7614980</v>
      </c>
      <c r="AU139" s="238"/>
      <c r="AV139" s="238"/>
      <c r="AW139" s="238"/>
      <c r="AX139" s="238"/>
      <c r="AY139" s="238"/>
      <c r="AZ139" s="238"/>
      <c r="BA139" s="238"/>
      <c r="BB139" s="238"/>
      <c r="BC139" s="238"/>
      <c r="BD139" s="238"/>
      <c r="BE139" s="238"/>
      <c r="BF139" s="238"/>
      <c r="BG139" s="238"/>
      <c r="BH139" s="238"/>
      <c r="BI139" s="238">
        <v>39466</v>
      </c>
      <c r="BJ139" s="238">
        <v>2112</v>
      </c>
      <c r="BK139" s="240">
        <v>522</v>
      </c>
      <c r="BL139" s="238">
        <v>839</v>
      </c>
      <c r="BM139" s="238">
        <v>32509</v>
      </c>
      <c r="BN139" s="238">
        <v>3291</v>
      </c>
      <c r="BO139" s="238">
        <f t="shared" si="2"/>
        <v>78739</v>
      </c>
      <c r="BP139" s="238">
        <v>8587289</v>
      </c>
      <c r="BQ139" s="238">
        <v>591916</v>
      </c>
      <c r="BR139" s="240">
        <v>119121</v>
      </c>
      <c r="BS139" s="238">
        <v>309875</v>
      </c>
      <c r="BT139" s="238">
        <v>6132768</v>
      </c>
      <c r="BU139" s="238">
        <v>813186</v>
      </c>
      <c r="BV139" s="238">
        <f t="shared" si="3"/>
        <v>16554155</v>
      </c>
      <c r="BW139" s="238">
        <v>13391288</v>
      </c>
      <c r="BX139" s="238">
        <v>3162867</v>
      </c>
      <c r="BY139" s="250">
        <f t="shared" si="1"/>
        <v>16554155</v>
      </c>
      <c r="BZ139" s="238">
        <v>28601.6184988569</v>
      </c>
      <c r="CA139" s="243">
        <v>1072</v>
      </c>
      <c r="CB139" s="238">
        <v>420</v>
      </c>
      <c r="CC139" s="238">
        <v>203</v>
      </c>
      <c r="CD139" s="238">
        <v>91042</v>
      </c>
      <c r="CE139" s="238">
        <v>872207</v>
      </c>
      <c r="CF139" s="240">
        <v>6097976.7406000001</v>
      </c>
      <c r="CG139" s="240">
        <v>68007024.103067994</v>
      </c>
      <c r="CH139" s="238"/>
      <c r="CI139" s="238"/>
      <c r="CJ139" s="242">
        <v>1028.9362521821499</v>
      </c>
      <c r="CK139" s="243">
        <v>52.984807975431799</v>
      </c>
      <c r="CL139" s="238">
        <v>9.6182916654041506</v>
      </c>
      <c r="CM139" s="238">
        <v>14.285010547902299</v>
      </c>
      <c r="CN139" s="238">
        <v>3.7909056159731902</v>
      </c>
      <c r="CO139" s="238">
        <v>2.8118377012801599</v>
      </c>
      <c r="CP139" s="238">
        <v>8.5768082657426703</v>
      </c>
      <c r="CQ139" s="238">
        <v>7.9323382282657802</v>
      </c>
      <c r="CR139" s="240">
        <v>2552</v>
      </c>
      <c r="CS139" s="240">
        <v>26004</v>
      </c>
      <c r="CT139" s="240">
        <v>15100</v>
      </c>
      <c r="CU139" s="240">
        <v>128996</v>
      </c>
      <c r="CV139" s="240">
        <v>1742</v>
      </c>
      <c r="CW139" s="240">
        <v>18845</v>
      </c>
      <c r="CX139" s="240">
        <v>4005</v>
      </c>
      <c r="CY139" s="240">
        <v>27194</v>
      </c>
      <c r="CZ139" s="240">
        <v>128577.41</v>
      </c>
      <c r="DA139" s="240">
        <v>1143193.2220000001</v>
      </c>
      <c r="DB139" s="240">
        <v>66911.67</v>
      </c>
      <c r="DC139" s="240">
        <v>770039.98</v>
      </c>
      <c r="DD139" s="238"/>
      <c r="DE139" s="240">
        <v>179057</v>
      </c>
      <c r="DF139" s="240">
        <v>3.7274717371975399</v>
      </c>
      <c r="DG139" s="240">
        <v>45.4080896652113</v>
      </c>
      <c r="DH139" s="240">
        <v>46.194785058579399</v>
      </c>
      <c r="DI139" s="238">
        <v>165390.59299999999</v>
      </c>
      <c r="DJ139" s="238">
        <v>54961.908000000003</v>
      </c>
      <c r="DK139" s="238">
        <v>157180.70800000001</v>
      </c>
      <c r="DL139" s="238">
        <v>219122.29199999999</v>
      </c>
      <c r="DM139" s="238">
        <v>12666.962</v>
      </c>
      <c r="DN139" s="238">
        <v>15822.087879999999</v>
      </c>
      <c r="DO139" s="238">
        <v>67.692999999999998</v>
      </c>
      <c r="DP139" s="238">
        <v>282.23599999999999</v>
      </c>
      <c r="DQ139" s="238">
        <v>625494.47988</v>
      </c>
      <c r="DR139" s="239">
        <v>21422</v>
      </c>
      <c r="DS139" s="239">
        <v>4866</v>
      </c>
      <c r="DT139" s="239">
        <v>38099</v>
      </c>
      <c r="DU139" s="239">
        <v>22588</v>
      </c>
      <c r="DV139" s="239">
        <v>563</v>
      </c>
      <c r="DW139" s="239">
        <v>2510</v>
      </c>
      <c r="DX139" s="239">
        <v>32357</v>
      </c>
      <c r="DY139" s="238">
        <v>0</v>
      </c>
      <c r="DZ139" s="239">
        <v>122405</v>
      </c>
      <c r="EA139" s="239">
        <v>2226388</v>
      </c>
      <c r="EB139" s="238">
        <v>8249</v>
      </c>
      <c r="EC139" s="238">
        <v>13001</v>
      </c>
      <c r="ED139" s="238">
        <v>842</v>
      </c>
      <c r="EE139" s="238">
        <v>1071</v>
      </c>
      <c r="EF139" s="238">
        <v>2287</v>
      </c>
      <c r="EG139" s="238">
        <v>3446</v>
      </c>
      <c r="EH139" s="238">
        <v>1543</v>
      </c>
      <c r="EI139" s="238"/>
      <c r="EJ139" s="238"/>
      <c r="EK139" s="238"/>
      <c r="EL139" s="238"/>
      <c r="EM139" s="238"/>
      <c r="EN139" s="238">
        <v>215895</v>
      </c>
      <c r="EO139" s="238">
        <v>40169</v>
      </c>
      <c r="EP139" s="238">
        <v>10657</v>
      </c>
      <c r="EQ139" s="238">
        <v>8978</v>
      </c>
      <c r="ER139" s="238">
        <v>11206</v>
      </c>
      <c r="ES139" s="238">
        <v>5695</v>
      </c>
      <c r="ET139" s="238">
        <v>7948</v>
      </c>
      <c r="EU139" s="238">
        <v>55805</v>
      </c>
      <c r="EV139" s="239">
        <v>470263</v>
      </c>
      <c r="EW139" s="239">
        <v>79295</v>
      </c>
      <c r="EX139" s="239">
        <v>16285</v>
      </c>
      <c r="EY139" s="239">
        <v>22196</v>
      </c>
      <c r="EZ139" s="239">
        <v>28124</v>
      </c>
      <c r="FA139" s="239">
        <v>11865</v>
      </c>
      <c r="FB139" s="239">
        <v>18951</v>
      </c>
      <c r="FC139" s="239">
        <v>164406</v>
      </c>
      <c r="FD139" s="238">
        <v>2.30832117464508</v>
      </c>
      <c r="FE139" s="238">
        <v>1.97627523712315</v>
      </c>
      <c r="FF139" s="238">
        <v>1.52810359388196</v>
      </c>
      <c r="FG139" s="238">
        <v>3.1042548451770999</v>
      </c>
      <c r="FH139" s="238">
        <v>2.5076744601106502</v>
      </c>
      <c r="FI139" s="238">
        <v>2.0834064969271302</v>
      </c>
      <c r="FJ139" s="238">
        <v>2.4407398087569199</v>
      </c>
      <c r="FK139" s="238">
        <v>2.99313681569752</v>
      </c>
      <c r="FL139" s="238">
        <v>39.133000000000003</v>
      </c>
      <c r="FM139" s="238">
        <v>44.823999999999998</v>
      </c>
      <c r="FN139" s="238">
        <v>43.006999999999998</v>
      </c>
      <c r="FO139" s="238">
        <v>25.626999999999999</v>
      </c>
      <c r="FP139" s="238">
        <v>31.837</v>
      </c>
      <c r="FQ139" s="238">
        <v>47.104999999999997</v>
      </c>
      <c r="FR139" s="238">
        <v>22.794</v>
      </c>
      <c r="FS139" s="238">
        <v>47.658000000000001</v>
      </c>
      <c r="FT139" s="238">
        <v>20611</v>
      </c>
      <c r="FU139" s="238">
        <v>8480</v>
      </c>
      <c r="FV139" s="238">
        <v>8268</v>
      </c>
      <c r="FW139" s="238">
        <v>212</v>
      </c>
      <c r="FX139" s="238">
        <v>12131</v>
      </c>
      <c r="FY139" s="238">
        <v>270193898.33650202</v>
      </c>
      <c r="FZ139" s="238">
        <v>239495225.25578001</v>
      </c>
      <c r="GA139" s="238">
        <v>2886848.05179878</v>
      </c>
      <c r="GB139" s="244">
        <v>117234.18694719</v>
      </c>
      <c r="GC139" s="242">
        <v>512.07542655697796</v>
      </c>
      <c r="GD139" s="239">
        <v>34273.708798288499</v>
      </c>
      <c r="GE139" s="239">
        <v>29100.2531818182</v>
      </c>
      <c r="GF139" s="239">
        <v>37308.684999999998</v>
      </c>
      <c r="GG139" s="239">
        <v>88989.052359249297</v>
      </c>
      <c r="GH139" s="249" t="s">
        <v>473</v>
      </c>
      <c r="GI139" s="239">
        <v>37298.4905648856</v>
      </c>
      <c r="GJ139" s="239">
        <v>56851.165418550801</v>
      </c>
      <c r="GK139" s="249">
        <v>98531.228965517206</v>
      </c>
      <c r="GL139" s="239">
        <v>30540.610688816701</v>
      </c>
      <c r="GM139" s="239">
        <v>35402.731314554003</v>
      </c>
      <c r="GN139" s="239">
        <v>32783.837718832801</v>
      </c>
      <c r="GO139" s="239">
        <v>28200.440244343899</v>
      </c>
      <c r="GP139" s="239">
        <v>52720.042526432997</v>
      </c>
      <c r="GQ139" s="239">
        <v>45172.258051242097</v>
      </c>
      <c r="GR139" s="239">
        <v>70644.839539748995</v>
      </c>
      <c r="GS139" s="239">
        <v>85337.654916447005</v>
      </c>
      <c r="GT139" s="239">
        <v>45781.412927599602</v>
      </c>
      <c r="GU139" s="239">
        <v>55971.443911600101</v>
      </c>
      <c r="GV139" s="239">
        <v>44796.063399999999</v>
      </c>
      <c r="GW139" s="239">
        <v>38517.228520710101</v>
      </c>
      <c r="GX139" s="239">
        <v>47317.231381036603</v>
      </c>
      <c r="GY139" s="239">
        <v>54044.777809648003</v>
      </c>
      <c r="GZ139" s="239">
        <v>46053.240209545897</v>
      </c>
      <c r="HA139" s="239">
        <v>42124.430285714297</v>
      </c>
      <c r="HB139" s="239">
        <v>57508.633624060203</v>
      </c>
      <c r="HC139" s="239">
        <v>74628.616007272605</v>
      </c>
      <c r="HD139" s="239">
        <v>82626.084920440495</v>
      </c>
      <c r="HE139" s="239">
        <v>35694.068303705899</v>
      </c>
      <c r="HF139" s="239">
        <v>37776.367769784199</v>
      </c>
      <c r="HG139" s="239">
        <v>100669.046770464</v>
      </c>
      <c r="HH139" s="239">
        <v>67445.871832504097</v>
      </c>
      <c r="HI139" s="239">
        <v>32694.205583429601</v>
      </c>
      <c r="HJ139" s="239">
        <v>47893.6337722561</v>
      </c>
      <c r="HK139" s="239">
        <v>43930.432377354198</v>
      </c>
      <c r="HL139" s="239">
        <v>34763.221504298999</v>
      </c>
      <c r="HM139" s="239">
        <v>22034.820005890298</v>
      </c>
      <c r="HN139" s="239">
        <v>50515.940269740502</v>
      </c>
      <c r="HO139" s="239">
        <v>47933.264000000003</v>
      </c>
      <c r="HP139" s="239">
        <v>107861.130876068</v>
      </c>
      <c r="HQ139" s="239">
        <v>46851.584349539997</v>
      </c>
      <c r="HR139" s="239">
        <v>69649.2622942913</v>
      </c>
      <c r="HS139" s="239">
        <v>116546.401563918</v>
      </c>
      <c r="HT139" s="239">
        <v>56247.255038560499</v>
      </c>
      <c r="HU139" s="239">
        <v>40054.434647266302</v>
      </c>
      <c r="HV139" s="239">
        <v>38187.558380612398</v>
      </c>
      <c r="HW139" s="239">
        <v>32639.742804877998</v>
      </c>
      <c r="HX139" s="239">
        <v>68248.873947965098</v>
      </c>
      <c r="HY139" s="239">
        <v>66937.289893390101</v>
      </c>
      <c r="HZ139" s="239">
        <v>29394.569786127198</v>
      </c>
      <c r="IA139" s="239">
        <v>27811.179095477499</v>
      </c>
      <c r="IB139" s="239">
        <v>30714.685961682</v>
      </c>
      <c r="IC139" s="239">
        <v>44794.388963885103</v>
      </c>
      <c r="ID139" s="239">
        <v>81954.714425505095</v>
      </c>
      <c r="IE139" s="239">
        <v>46675.022935125802</v>
      </c>
      <c r="IF139" s="239">
        <v>33663.337654106901</v>
      </c>
      <c r="IG139" s="239">
        <v>38199.186017461099</v>
      </c>
      <c r="IH139" s="238"/>
      <c r="II139" s="238"/>
      <c r="IJ139" s="238"/>
      <c r="IK139" s="238"/>
      <c r="IL139" s="238"/>
      <c r="IM139" s="238"/>
      <c r="IN139" s="238"/>
      <c r="IO139" s="238"/>
      <c r="IP139" s="219"/>
    </row>
    <row r="140" spans="1:250" ht="15.75" customHeight="1">
      <c r="A140" s="251">
        <v>43800</v>
      </c>
      <c r="B140" s="240">
        <v>8334.4736842105303</v>
      </c>
      <c r="C140" s="240">
        <v>9993.7368421052597</v>
      </c>
      <c r="D140" s="240">
        <v>8004.21052631579</v>
      </c>
      <c r="E140" s="240">
        <v>14626.3157894737</v>
      </c>
      <c r="F140" s="240">
        <v>34145</v>
      </c>
      <c r="G140" s="240">
        <v>14097.1578947368</v>
      </c>
      <c r="H140" s="238"/>
      <c r="I140" s="238"/>
      <c r="J140" s="239">
        <v>46344</v>
      </c>
      <c r="K140" s="239">
        <v>18657</v>
      </c>
      <c r="L140" s="239">
        <v>7544</v>
      </c>
      <c r="M140" s="239">
        <v>252179</v>
      </c>
      <c r="N140" s="239">
        <v>44898</v>
      </c>
      <c r="O140" s="239">
        <v>20274</v>
      </c>
      <c r="P140" s="239">
        <v>176724</v>
      </c>
      <c r="Q140" s="239">
        <v>15714</v>
      </c>
      <c r="R140" s="239">
        <v>11258</v>
      </c>
      <c r="S140" s="239">
        <v>21063</v>
      </c>
      <c r="T140" s="240">
        <v>110385</v>
      </c>
      <c r="U140" s="240">
        <v>469593</v>
      </c>
      <c r="V140" s="238"/>
      <c r="W140" s="238"/>
      <c r="X140" s="238"/>
      <c r="Y140" s="238"/>
      <c r="Z140" s="238"/>
      <c r="AA140" s="238"/>
      <c r="AB140" s="238"/>
      <c r="AC140" s="238"/>
      <c r="AD140" s="240">
        <v>78892</v>
      </c>
      <c r="AE140" s="240">
        <v>2477</v>
      </c>
      <c r="AF140" s="240">
        <v>81</v>
      </c>
      <c r="AG140" s="240">
        <v>345</v>
      </c>
      <c r="AH140" s="240">
        <v>118</v>
      </c>
      <c r="AI140" s="238">
        <v>12918</v>
      </c>
      <c r="AJ140" s="240">
        <f t="shared" si="0"/>
        <v>94831</v>
      </c>
      <c r="AK140" s="240">
        <v>6898360</v>
      </c>
      <c r="AL140" s="240">
        <v>416878</v>
      </c>
      <c r="AM140" s="240">
        <v>12019</v>
      </c>
      <c r="AN140" s="240">
        <v>3498</v>
      </c>
      <c r="AO140" s="240">
        <v>4460</v>
      </c>
      <c r="AP140" s="240">
        <v>1240870</v>
      </c>
      <c r="AQ140" s="240">
        <v>8576085</v>
      </c>
      <c r="AR140" s="240">
        <v>7629278</v>
      </c>
      <c r="AS140" s="240">
        <v>946807</v>
      </c>
      <c r="AT140" s="240">
        <v>8576085</v>
      </c>
      <c r="AU140" s="238"/>
      <c r="AV140" s="238"/>
      <c r="AW140" s="238"/>
      <c r="AX140" s="238"/>
      <c r="AY140" s="238"/>
      <c r="AZ140" s="238"/>
      <c r="BA140" s="238"/>
      <c r="BB140" s="238"/>
      <c r="BC140" s="238"/>
      <c r="BD140" s="238"/>
      <c r="BE140" s="238"/>
      <c r="BF140" s="238"/>
      <c r="BG140" s="238"/>
      <c r="BH140" s="238"/>
      <c r="BI140" s="238">
        <v>47742</v>
      </c>
      <c r="BJ140" s="238">
        <v>1874</v>
      </c>
      <c r="BK140" s="240">
        <v>578</v>
      </c>
      <c r="BL140" s="238">
        <v>1071</v>
      </c>
      <c r="BM140" s="238">
        <v>38811</v>
      </c>
      <c r="BN140" s="238">
        <v>3116</v>
      </c>
      <c r="BO140" s="238">
        <f t="shared" si="2"/>
        <v>93192</v>
      </c>
      <c r="BP140" s="238">
        <v>10218850</v>
      </c>
      <c r="BQ140" s="238">
        <v>519471</v>
      </c>
      <c r="BR140" s="240">
        <v>123817</v>
      </c>
      <c r="BS140" s="238">
        <v>381483</v>
      </c>
      <c r="BT140" s="238">
        <v>7228413</v>
      </c>
      <c r="BU140" s="238">
        <v>763619</v>
      </c>
      <c r="BV140" s="238">
        <f t="shared" si="3"/>
        <v>19235653</v>
      </c>
      <c r="BW140" s="238">
        <v>16819277</v>
      </c>
      <c r="BX140" s="238">
        <v>2416376</v>
      </c>
      <c r="BY140" s="250">
        <f t="shared" si="1"/>
        <v>19235653</v>
      </c>
      <c r="BZ140" s="238">
        <v>28976.556727598399</v>
      </c>
      <c r="CA140" s="243">
        <v>1085</v>
      </c>
      <c r="CB140" s="238">
        <v>429</v>
      </c>
      <c r="CC140" s="238">
        <v>204</v>
      </c>
      <c r="CD140" s="238">
        <v>80043</v>
      </c>
      <c r="CE140" s="238">
        <v>732734</v>
      </c>
      <c r="CF140" s="240">
        <v>7550744.4962600004</v>
      </c>
      <c r="CG140" s="240">
        <v>83596723.928402007</v>
      </c>
      <c r="CH140" s="238"/>
      <c r="CI140" s="238"/>
      <c r="CJ140" s="242">
        <v>1732.5193180224901</v>
      </c>
      <c r="CK140" s="243">
        <v>57.013419128898001</v>
      </c>
      <c r="CL140" s="238">
        <v>10.255048849528</v>
      </c>
      <c r="CM140" s="238">
        <v>10.314309122581999</v>
      </c>
      <c r="CN140" s="238">
        <v>3.3014103058970901</v>
      </c>
      <c r="CO140" s="238">
        <v>1.4863955431940401</v>
      </c>
      <c r="CP140" s="238">
        <v>7.8394656441431998</v>
      </c>
      <c r="CQ140" s="238">
        <v>9.7899513409050805</v>
      </c>
      <c r="CR140" s="240">
        <v>2003</v>
      </c>
      <c r="CS140" s="240">
        <v>21530</v>
      </c>
      <c r="CT140" s="240">
        <v>16399</v>
      </c>
      <c r="CU140" s="240">
        <v>141169</v>
      </c>
      <c r="CV140" s="240">
        <v>1631</v>
      </c>
      <c r="CW140" s="240">
        <v>17438</v>
      </c>
      <c r="CX140" s="240">
        <v>4094</v>
      </c>
      <c r="CY140" s="240">
        <v>26970</v>
      </c>
      <c r="CZ140" s="240">
        <v>122560.23</v>
      </c>
      <c r="DA140" s="240">
        <v>1135450.7930000001</v>
      </c>
      <c r="DB140" s="240">
        <v>69831.13</v>
      </c>
      <c r="DC140" s="240">
        <v>825322.68</v>
      </c>
      <c r="DD140" s="238"/>
      <c r="DE140" s="240">
        <v>111118</v>
      </c>
      <c r="DF140" s="240">
        <v>2.53186617407991</v>
      </c>
      <c r="DG140" s="240">
        <v>40.9235663181082</v>
      </c>
      <c r="DH140" s="240">
        <v>41.753487366402503</v>
      </c>
      <c r="DI140" s="238">
        <v>166863.383</v>
      </c>
      <c r="DJ140" s="238">
        <v>58948.173999999999</v>
      </c>
      <c r="DK140" s="238">
        <v>157079.18100000001</v>
      </c>
      <c r="DL140" s="238">
        <v>239236.79800000001</v>
      </c>
      <c r="DM140" s="238">
        <v>11487.557000000001</v>
      </c>
      <c r="DN140" s="238">
        <v>12275.222879999999</v>
      </c>
      <c r="DO140" s="238">
        <v>84.662000000000006</v>
      </c>
      <c r="DP140" s="238">
        <v>291.36599999999999</v>
      </c>
      <c r="DQ140" s="238">
        <v>646266.34387999994</v>
      </c>
      <c r="DR140" s="239">
        <v>18532</v>
      </c>
      <c r="DS140" s="239">
        <v>4775</v>
      </c>
      <c r="DT140" s="239">
        <v>37560</v>
      </c>
      <c r="DU140" s="239">
        <v>44210</v>
      </c>
      <c r="DV140" s="239">
        <v>439</v>
      </c>
      <c r="DW140" s="239">
        <v>2383</v>
      </c>
      <c r="DX140" s="239">
        <v>34108</v>
      </c>
      <c r="DY140" s="238">
        <v>0</v>
      </c>
      <c r="DZ140" s="239">
        <v>142007</v>
      </c>
      <c r="EA140" s="239">
        <v>2366721</v>
      </c>
      <c r="EB140" s="238">
        <v>8161</v>
      </c>
      <c r="EC140" s="238">
        <v>13367</v>
      </c>
      <c r="ED140" s="238">
        <v>573</v>
      </c>
      <c r="EE140" s="238">
        <v>1988</v>
      </c>
      <c r="EF140" s="238">
        <v>1914</v>
      </c>
      <c r="EG140" s="238">
        <v>3748</v>
      </c>
      <c r="EH140" s="238">
        <v>1524</v>
      </c>
      <c r="EI140" s="238"/>
      <c r="EJ140" s="238"/>
      <c r="EK140" s="238"/>
      <c r="EL140" s="238"/>
      <c r="EM140" s="238"/>
      <c r="EN140" s="238">
        <v>202576</v>
      </c>
      <c r="EO140" s="238">
        <v>32902</v>
      </c>
      <c r="EP140" s="238">
        <v>9976</v>
      </c>
      <c r="EQ140" s="238">
        <v>8445</v>
      </c>
      <c r="ER140" s="238">
        <v>10927</v>
      </c>
      <c r="ES140" s="238">
        <v>5551</v>
      </c>
      <c r="ET140" s="238">
        <v>9693</v>
      </c>
      <c r="EU140" s="238">
        <v>51950</v>
      </c>
      <c r="EV140" s="239">
        <v>482499</v>
      </c>
      <c r="EW140" s="239">
        <v>68016</v>
      </c>
      <c r="EX140" s="239">
        <v>13932</v>
      </c>
      <c r="EY140" s="239">
        <v>29938</v>
      </c>
      <c r="EZ140" s="239">
        <v>30885</v>
      </c>
      <c r="FA140" s="239">
        <v>11718</v>
      </c>
      <c r="FB140" s="239">
        <v>29675</v>
      </c>
      <c r="FC140" s="239">
        <v>157150</v>
      </c>
      <c r="FD140" s="238">
        <v>2.3861563067688198</v>
      </c>
      <c r="FE140" s="238">
        <v>2.0672299556258</v>
      </c>
      <c r="FF140" s="238">
        <v>1.3965517241379299</v>
      </c>
      <c r="FG140" s="238">
        <v>3.1899348727057402</v>
      </c>
      <c r="FH140" s="238">
        <v>2.95570604923584</v>
      </c>
      <c r="FI140" s="238">
        <v>2.1109709962169001</v>
      </c>
      <c r="FJ140" s="238">
        <v>2.8571133807902598</v>
      </c>
      <c r="FK140" s="238">
        <v>2.9227526467757499</v>
      </c>
      <c r="FL140" s="238">
        <v>35.531999999999996</v>
      </c>
      <c r="FM140" s="238">
        <v>35.058999999999997</v>
      </c>
      <c r="FN140" s="238">
        <v>34.783999999999999</v>
      </c>
      <c r="FO140" s="238">
        <v>23.396000000000001</v>
      </c>
      <c r="FP140" s="238">
        <v>35.149000000000001</v>
      </c>
      <c r="FQ140" s="238">
        <v>45.335999999999999</v>
      </c>
      <c r="FR140" s="238">
        <v>27.795000000000002</v>
      </c>
      <c r="FS140" s="238">
        <v>41.46</v>
      </c>
      <c r="FT140" s="238">
        <v>20761</v>
      </c>
      <c r="FU140" s="238">
        <v>8494</v>
      </c>
      <c r="FV140" s="238">
        <v>8305</v>
      </c>
      <c r="FW140" s="238">
        <v>189</v>
      </c>
      <c r="FX140" s="238">
        <v>12267</v>
      </c>
      <c r="FY140" s="238">
        <v>300067450.03242302</v>
      </c>
      <c r="FZ140" s="238">
        <v>272774315.28371501</v>
      </c>
      <c r="GA140" s="238">
        <v>2781667.82350025</v>
      </c>
      <c r="GB140" s="244">
        <v>112884.26596067</v>
      </c>
      <c r="GC140" s="242">
        <v>530.41387896090396</v>
      </c>
      <c r="GD140" s="239">
        <v>48488.239177893804</v>
      </c>
      <c r="GE140" s="239">
        <v>42356.938043478302</v>
      </c>
      <c r="GF140" s="239">
        <v>48934.067499999997</v>
      </c>
      <c r="GG140" s="239">
        <v>141177.67553191501</v>
      </c>
      <c r="GH140" s="249" t="s">
        <v>473</v>
      </c>
      <c r="GI140" s="239">
        <v>60252.161517027896</v>
      </c>
      <c r="GJ140" s="239">
        <v>92106.9552464546</v>
      </c>
      <c r="GK140" s="249">
        <v>141848.27448275901</v>
      </c>
      <c r="GL140" s="239">
        <v>47865.001437908402</v>
      </c>
      <c r="GM140" s="239">
        <v>54224.957978652397</v>
      </c>
      <c r="GN140" s="239">
        <v>58379.195941644597</v>
      </c>
      <c r="GO140" s="239">
        <v>45416.432112932598</v>
      </c>
      <c r="GP140" s="239">
        <v>85906.345688022499</v>
      </c>
      <c r="GQ140" s="239">
        <v>81948.249346456694</v>
      </c>
      <c r="GR140" s="239">
        <v>113752.496443515</v>
      </c>
      <c r="GS140" s="239">
        <v>127088.671833988</v>
      </c>
      <c r="GT140" s="239">
        <v>73458.236354823195</v>
      </c>
      <c r="GU140" s="239">
        <v>82101.919857870598</v>
      </c>
      <c r="GV140" s="239">
        <v>75621.673449342707</v>
      </c>
      <c r="GW140" s="239">
        <v>65141.938522943099</v>
      </c>
      <c r="GX140" s="239">
        <v>80392.210710781801</v>
      </c>
      <c r="GY140" s="239">
        <v>88030.314059139797</v>
      </c>
      <c r="GZ140" s="239">
        <v>81585.520614754001</v>
      </c>
      <c r="HA140" s="239">
        <v>60919.375784313699</v>
      </c>
      <c r="HB140" s="239">
        <v>81843.218580060493</v>
      </c>
      <c r="HC140" s="239">
        <v>158497.302859121</v>
      </c>
      <c r="HD140" s="239">
        <v>131841.563374613</v>
      </c>
      <c r="HE140" s="239">
        <v>56169.370596288398</v>
      </c>
      <c r="HF140" s="239">
        <v>69338.899640287695</v>
      </c>
      <c r="HG140" s="239">
        <v>136242.95323950099</v>
      </c>
      <c r="HH140" s="239">
        <v>104126.88834573999</v>
      </c>
      <c r="HI140" s="239">
        <v>47978.479389257198</v>
      </c>
      <c r="HJ140" s="239">
        <v>72475.248518314096</v>
      </c>
      <c r="HK140" s="239">
        <v>64836.095445296902</v>
      </c>
      <c r="HL140" s="239">
        <v>51022.253397901499</v>
      </c>
      <c r="HM140" s="239">
        <v>31284.8780195045</v>
      </c>
      <c r="HN140" s="239">
        <v>68960.036276501894</v>
      </c>
      <c r="HO140" s="239">
        <v>67374.142500000002</v>
      </c>
      <c r="HP140" s="239">
        <v>161168.81412393201</v>
      </c>
      <c r="HQ140" s="239">
        <v>71600.406903684503</v>
      </c>
      <c r="HR140" s="239">
        <v>108389.514598346</v>
      </c>
      <c r="HS140" s="239">
        <v>146640.01341431</v>
      </c>
      <c r="HT140" s="239">
        <v>88629.849635099905</v>
      </c>
      <c r="HU140" s="239">
        <v>58746.830516637499</v>
      </c>
      <c r="HV140" s="239">
        <v>57636.480869242201</v>
      </c>
      <c r="HW140" s="239">
        <v>46488.396574999999</v>
      </c>
      <c r="HX140" s="239">
        <v>99315.916999405701</v>
      </c>
      <c r="HY140" s="239">
        <v>114855.88662735801</v>
      </c>
      <c r="HZ140" s="239">
        <v>42683.1466698804</v>
      </c>
      <c r="IA140" s="239">
        <v>36089.802390418001</v>
      </c>
      <c r="IB140" s="239">
        <v>45465.665051174401</v>
      </c>
      <c r="IC140" s="239">
        <v>66088.007901508201</v>
      </c>
      <c r="ID140" s="239">
        <v>126822.36557801699</v>
      </c>
      <c r="IE140" s="239">
        <v>70067.040909090705</v>
      </c>
      <c r="IF140" s="239">
        <v>52350.329680780298</v>
      </c>
      <c r="IG140" s="239">
        <v>54983.534245712799</v>
      </c>
      <c r="IH140" s="238"/>
      <c r="II140" s="238"/>
      <c r="IJ140" s="238"/>
      <c r="IK140" s="238"/>
      <c r="IL140" s="238"/>
      <c r="IM140" s="238"/>
      <c r="IN140" s="238"/>
      <c r="IO140" s="238"/>
      <c r="IP140" s="219"/>
    </row>
    <row r="141" spans="1:250" ht="15.75" customHeight="1">
      <c r="A141" s="251">
        <v>43831</v>
      </c>
      <c r="B141" s="240">
        <v>9076.3181818181802</v>
      </c>
      <c r="C141" s="240">
        <v>11455.227272727299</v>
      </c>
      <c r="D141" s="240">
        <v>7890.4761904761899</v>
      </c>
      <c r="E141" s="240">
        <v>15345.4545454545</v>
      </c>
      <c r="F141" s="240">
        <v>34374</v>
      </c>
      <c r="G141" s="240">
        <v>14342</v>
      </c>
      <c r="H141" s="238"/>
      <c r="I141" s="238"/>
      <c r="J141" s="239">
        <v>41005</v>
      </c>
      <c r="K141" s="239">
        <v>15694</v>
      </c>
      <c r="L141" s="239">
        <v>8111</v>
      </c>
      <c r="M141" s="239">
        <v>225400</v>
      </c>
      <c r="N141" s="239">
        <v>36254</v>
      </c>
      <c r="O141" s="239">
        <v>21971</v>
      </c>
      <c r="P141" s="239">
        <v>156729</v>
      </c>
      <c r="Q141" s="239">
        <v>12658</v>
      </c>
      <c r="R141" s="239">
        <v>12424</v>
      </c>
      <c r="S141" s="239">
        <v>20157</v>
      </c>
      <c r="T141" s="240">
        <v>113099</v>
      </c>
      <c r="U141" s="238">
        <v>511423</v>
      </c>
      <c r="V141" s="238"/>
      <c r="W141" s="238"/>
      <c r="X141" s="238"/>
      <c r="Y141" s="238"/>
      <c r="Z141" s="238"/>
      <c r="AA141" s="238"/>
      <c r="AB141" s="238"/>
      <c r="AC141" s="238"/>
      <c r="AD141" s="240">
        <v>72447</v>
      </c>
      <c r="AE141" s="240">
        <v>2729</v>
      </c>
      <c r="AF141" s="240">
        <v>129</v>
      </c>
      <c r="AG141" s="240">
        <v>166</v>
      </c>
      <c r="AH141" s="240">
        <v>133</v>
      </c>
      <c r="AI141" s="238">
        <v>12127</v>
      </c>
      <c r="AJ141" s="240">
        <f t="shared" si="0"/>
        <v>87731</v>
      </c>
      <c r="AK141" s="240">
        <v>6369040</v>
      </c>
      <c r="AL141" s="240">
        <v>450792</v>
      </c>
      <c r="AM141" s="240">
        <v>14977</v>
      </c>
      <c r="AN141" s="247">
        <v>2098</v>
      </c>
      <c r="AO141" s="240">
        <v>4223</v>
      </c>
      <c r="AP141" s="240">
        <v>1172429</v>
      </c>
      <c r="AQ141" s="240">
        <v>8013559</v>
      </c>
      <c r="AR141" s="240">
        <v>6923967</v>
      </c>
      <c r="AS141" s="240">
        <v>1089592</v>
      </c>
      <c r="AT141" s="240">
        <v>8013559</v>
      </c>
      <c r="AU141" s="238"/>
      <c r="AV141" s="238"/>
      <c r="AW141" s="238"/>
      <c r="AX141" s="238"/>
      <c r="AY141" s="238"/>
      <c r="AZ141" s="238"/>
      <c r="BA141" s="238"/>
      <c r="BB141" s="238"/>
      <c r="BC141" s="238"/>
      <c r="BD141" s="238"/>
      <c r="BE141" s="238"/>
      <c r="BF141" s="238"/>
      <c r="BG141" s="238"/>
      <c r="BH141" s="238"/>
      <c r="BI141" s="238">
        <v>42559</v>
      </c>
      <c r="BJ141" s="238">
        <v>3668</v>
      </c>
      <c r="BK141" s="240">
        <v>2243</v>
      </c>
      <c r="BL141" s="238">
        <v>524</v>
      </c>
      <c r="BM141" s="238">
        <v>31477</v>
      </c>
      <c r="BN141" s="238">
        <v>3269</v>
      </c>
      <c r="BO141" s="238">
        <f t="shared" si="2"/>
        <v>83740</v>
      </c>
      <c r="BP141" s="238">
        <v>9245939</v>
      </c>
      <c r="BQ141" s="238">
        <v>1060518</v>
      </c>
      <c r="BR141" s="240">
        <v>464479</v>
      </c>
      <c r="BS141" s="238">
        <v>194301</v>
      </c>
      <c r="BT141" s="238">
        <v>5989159</v>
      </c>
      <c r="BU141" s="238">
        <v>816550</v>
      </c>
      <c r="BV141" s="238">
        <f t="shared" si="3"/>
        <v>17770946</v>
      </c>
      <c r="BW141" s="238">
        <v>14752177</v>
      </c>
      <c r="BX141" s="238">
        <v>3018769</v>
      </c>
      <c r="BY141" s="250">
        <f t="shared" si="1"/>
        <v>17770946</v>
      </c>
      <c r="BZ141" s="240">
        <v>31394.734609450999</v>
      </c>
      <c r="CA141" s="243">
        <v>1094</v>
      </c>
      <c r="CB141" s="238">
        <v>435</v>
      </c>
      <c r="CC141" s="238">
        <v>210</v>
      </c>
      <c r="CD141" s="238">
        <v>77401</v>
      </c>
      <c r="CE141" s="238">
        <v>745681</v>
      </c>
      <c r="CF141" s="240">
        <v>6697616.5137200002</v>
      </c>
      <c r="CG141" s="240">
        <v>70207357.257733002</v>
      </c>
      <c r="CH141" s="238"/>
      <c r="CI141" s="238"/>
      <c r="CJ141" s="242">
        <v>1119.96766229849</v>
      </c>
      <c r="CK141" s="243">
        <v>46.926633985229799</v>
      </c>
      <c r="CL141" s="238">
        <v>10.6989708160449</v>
      </c>
      <c r="CM141" s="238">
        <v>16.009901503434101</v>
      </c>
      <c r="CN141" s="238">
        <v>3.4866799756287699</v>
      </c>
      <c r="CO141" s="238">
        <v>5.3559335082669399</v>
      </c>
      <c r="CP141" s="238">
        <v>8.0782586594966102</v>
      </c>
      <c r="CQ141" s="238">
        <v>9.4436216522217205</v>
      </c>
      <c r="CR141" s="240">
        <v>4672</v>
      </c>
      <c r="CS141" s="240">
        <v>45170</v>
      </c>
      <c r="CT141" s="240">
        <v>17351</v>
      </c>
      <c r="CU141" s="240">
        <v>153478</v>
      </c>
      <c r="CV141" s="240">
        <v>2789</v>
      </c>
      <c r="CW141" s="240">
        <v>27287</v>
      </c>
      <c r="CX141" s="240">
        <v>4439</v>
      </c>
      <c r="CY141" s="240">
        <v>29790</v>
      </c>
      <c r="CZ141" s="240">
        <v>104520.23</v>
      </c>
      <c r="DA141" s="240">
        <v>1053472.969</v>
      </c>
      <c r="DB141" s="240">
        <v>75973.017999999996</v>
      </c>
      <c r="DC141" s="240">
        <v>808639.43299999996</v>
      </c>
      <c r="DD141" s="238"/>
      <c r="DE141" s="240">
        <v>398083</v>
      </c>
      <c r="DF141" s="240">
        <v>4.9625521342832197</v>
      </c>
      <c r="DG141" s="240">
        <v>35.399062210582997</v>
      </c>
      <c r="DH141" s="240">
        <v>36.475488857505503</v>
      </c>
      <c r="DI141" s="238">
        <v>185366.864</v>
      </c>
      <c r="DJ141" s="238">
        <v>64586.843000000001</v>
      </c>
      <c r="DK141" s="238">
        <v>162175.538</v>
      </c>
      <c r="DL141" s="238">
        <v>251754.72099999999</v>
      </c>
      <c r="DM141" s="238">
        <v>11459.7</v>
      </c>
      <c r="DN141" s="238">
        <v>15238.53988</v>
      </c>
      <c r="DO141" s="238">
        <v>70.22</v>
      </c>
      <c r="DP141" s="238">
        <v>266.87599999999998</v>
      </c>
      <c r="DQ141" s="238">
        <v>690919.30188000004</v>
      </c>
      <c r="DR141" s="239">
        <v>17241</v>
      </c>
      <c r="DS141" s="239">
        <v>4533</v>
      </c>
      <c r="DT141" s="239">
        <v>37389</v>
      </c>
      <c r="DU141" s="239">
        <v>50699</v>
      </c>
      <c r="DV141" s="239">
        <v>360</v>
      </c>
      <c r="DW141" s="239">
        <v>2434</v>
      </c>
      <c r="DX141" s="239">
        <v>33409</v>
      </c>
      <c r="DY141" s="238">
        <v>0</v>
      </c>
      <c r="DZ141" s="239">
        <v>146065</v>
      </c>
      <c r="EA141" s="239">
        <v>2292017</v>
      </c>
      <c r="EB141" s="238">
        <v>9058</v>
      </c>
      <c r="EC141" s="238">
        <v>13446</v>
      </c>
      <c r="ED141" s="238">
        <v>515</v>
      </c>
      <c r="EE141" s="238">
        <v>2290</v>
      </c>
      <c r="EF141" s="238">
        <v>1709</v>
      </c>
      <c r="EG141" s="238">
        <v>3739</v>
      </c>
      <c r="EH141" s="238">
        <v>1313</v>
      </c>
      <c r="EI141" s="238"/>
      <c r="EJ141" s="238"/>
      <c r="EK141" s="238"/>
      <c r="EL141" s="238"/>
      <c r="EM141" s="238"/>
      <c r="EN141" s="238">
        <v>317619</v>
      </c>
      <c r="EO141" s="238">
        <v>39621</v>
      </c>
      <c r="EP141" s="238">
        <v>11009</v>
      </c>
      <c r="EQ141" s="238">
        <v>20826</v>
      </c>
      <c r="ER141" s="238">
        <v>19898</v>
      </c>
      <c r="ES141" s="238">
        <v>7866</v>
      </c>
      <c r="ET141" s="238">
        <v>28711</v>
      </c>
      <c r="EU141" s="238">
        <v>88292</v>
      </c>
      <c r="EV141" s="239">
        <v>1056106</v>
      </c>
      <c r="EW141" s="239">
        <v>79865</v>
      </c>
      <c r="EX141" s="239">
        <v>15847</v>
      </c>
      <c r="EY141" s="239">
        <v>113411</v>
      </c>
      <c r="EZ141" s="239">
        <v>89203</v>
      </c>
      <c r="FA141" s="239">
        <v>22878</v>
      </c>
      <c r="FB141" s="239">
        <v>95961</v>
      </c>
      <c r="FC141" s="239">
        <v>318452</v>
      </c>
      <c r="FD141" s="238">
        <v>3.3210544709227099</v>
      </c>
      <c r="FE141" s="238">
        <v>2.0442189747861002</v>
      </c>
      <c r="FF141" s="238">
        <v>1.4448178762830399</v>
      </c>
      <c r="FG141" s="238">
        <v>5.2769614904446396</v>
      </c>
      <c r="FH141" s="238">
        <v>4.4604985425670902</v>
      </c>
      <c r="FI141" s="238">
        <v>2.90846681922197</v>
      </c>
      <c r="FJ141" s="238">
        <v>3.3355160043189001</v>
      </c>
      <c r="FK141" s="238">
        <v>3.6201128075023798</v>
      </c>
      <c r="FL141" s="238">
        <v>63.398000000000003</v>
      </c>
      <c r="FM141" s="238">
        <v>40.356000000000002</v>
      </c>
      <c r="FN141" s="238">
        <v>38.258000000000003</v>
      </c>
      <c r="FO141" s="238">
        <v>68.275999999999996</v>
      </c>
      <c r="FP141" s="238">
        <v>78.822000000000003</v>
      </c>
      <c r="FQ141" s="238">
        <v>70.894000000000005</v>
      </c>
      <c r="FR141" s="238">
        <v>79.709000000000003</v>
      </c>
      <c r="FS141" s="238">
        <v>71.317999999999998</v>
      </c>
      <c r="FT141" s="238">
        <v>23340</v>
      </c>
      <c r="FU141" s="238">
        <v>10138</v>
      </c>
      <c r="FV141" s="238">
        <v>9877</v>
      </c>
      <c r="FW141" s="238">
        <v>261</v>
      </c>
      <c r="FX141" s="238">
        <v>13202</v>
      </c>
      <c r="FY141" s="238">
        <v>28472826.723625999</v>
      </c>
      <c r="FZ141" s="238">
        <v>23442948.2052176</v>
      </c>
      <c r="GA141" s="238">
        <v>3415568.3166666399</v>
      </c>
      <c r="GB141" s="244">
        <v>138706.26041653001</v>
      </c>
      <c r="GC141" s="242">
        <v>551.22198313979504</v>
      </c>
      <c r="GD141" s="239">
        <v>36307.202113276202</v>
      </c>
      <c r="GE141" s="239">
        <v>29787.2611111111</v>
      </c>
      <c r="GF141" s="239">
        <v>36134.282500000001</v>
      </c>
      <c r="GG141" s="239">
        <v>112079.11007874001</v>
      </c>
      <c r="GH141" s="249" t="s">
        <v>473</v>
      </c>
      <c r="GI141" s="239">
        <v>43789.3047280967</v>
      </c>
      <c r="GJ141" s="239">
        <v>70866.927145059293</v>
      </c>
      <c r="GK141" s="249">
        <v>91318.331866666704</v>
      </c>
      <c r="GL141" s="239">
        <v>37055.086839464799</v>
      </c>
      <c r="GM141" s="239">
        <v>40877.156298581103</v>
      </c>
      <c r="GN141" s="239">
        <v>34630.900924908397</v>
      </c>
      <c r="GO141" s="239">
        <v>32437.621286885202</v>
      </c>
      <c r="GP141" s="239">
        <v>62331.7846128319</v>
      </c>
      <c r="GQ141" s="239">
        <v>50690.9228359439</v>
      </c>
      <c r="GR141" s="239">
        <v>115901.64151515201</v>
      </c>
      <c r="GS141" s="239">
        <v>94154.992478890505</v>
      </c>
      <c r="GT141" s="239">
        <v>51510.4204678225</v>
      </c>
      <c r="GU141" s="239">
        <v>61877.0207386486</v>
      </c>
      <c r="GV141" s="239">
        <v>53624.569722222201</v>
      </c>
      <c r="GW141" s="239">
        <v>46880.481890949697</v>
      </c>
      <c r="GX141" s="239">
        <v>49863.012602941097</v>
      </c>
      <c r="GY141" s="239">
        <v>61473.298163841799</v>
      </c>
      <c r="GZ141" s="239">
        <v>50114.590562571699</v>
      </c>
      <c r="HA141" s="239">
        <v>46272.047927927902</v>
      </c>
      <c r="HB141" s="239">
        <v>72108.047878086596</v>
      </c>
      <c r="HC141" s="239">
        <v>105149.28696187001</v>
      </c>
      <c r="HD141" s="239">
        <v>87283.389140767904</v>
      </c>
      <c r="HE141" s="239">
        <v>44378.313857142901</v>
      </c>
      <c r="HF141" s="239">
        <v>39605.697313432902</v>
      </c>
      <c r="HG141" s="239">
        <v>124814.099115016</v>
      </c>
      <c r="HH141" s="239">
        <v>81628.687023217193</v>
      </c>
      <c r="HI141" s="239">
        <v>35118.640229276403</v>
      </c>
      <c r="HJ141" s="239">
        <v>55021.933384598502</v>
      </c>
      <c r="HK141" s="239">
        <v>50139.6461799561</v>
      </c>
      <c r="HL141" s="239">
        <v>39021.112717225398</v>
      </c>
      <c r="HM141" s="239">
        <v>22879.631983716601</v>
      </c>
      <c r="HN141" s="239">
        <v>58697.723985288198</v>
      </c>
      <c r="HO141" s="239">
        <v>58542.349230769199</v>
      </c>
      <c r="HP141" s="239">
        <v>117395.13201923099</v>
      </c>
      <c r="HQ141" s="239">
        <v>51797.4758689839</v>
      </c>
      <c r="HR141" s="239">
        <v>115897.74306116</v>
      </c>
      <c r="HS141" s="239">
        <v>112358.46597222199</v>
      </c>
      <c r="HT141" s="239">
        <v>65511.863317286901</v>
      </c>
      <c r="HU141" s="239">
        <v>44221.986185021997</v>
      </c>
      <c r="HV141" s="239">
        <v>42030.266418394902</v>
      </c>
      <c r="HW141" s="239">
        <v>38119.071023255798</v>
      </c>
      <c r="HX141" s="239">
        <v>79948.738510663199</v>
      </c>
      <c r="HY141" s="239">
        <v>76003.071408450603</v>
      </c>
      <c r="HZ141" s="239">
        <v>33601.791808062597</v>
      </c>
      <c r="IA141" s="239">
        <v>32905.64363092</v>
      </c>
      <c r="IB141" s="239">
        <v>33646.1966488377</v>
      </c>
      <c r="IC141" s="239">
        <v>50591.588408864598</v>
      </c>
      <c r="ID141" s="239">
        <v>96789.126943765194</v>
      </c>
      <c r="IE141" s="239">
        <v>53045.059781804302</v>
      </c>
      <c r="IF141" s="239">
        <v>37639.183044848003</v>
      </c>
      <c r="IG141" s="239">
        <v>46289.308278475401</v>
      </c>
      <c r="IH141" s="238"/>
      <c r="II141" s="238"/>
      <c r="IJ141" s="238"/>
      <c r="IK141" s="238"/>
      <c r="IL141" s="238"/>
      <c r="IM141" s="238"/>
      <c r="IN141" s="238"/>
      <c r="IO141" s="238"/>
      <c r="IP141" s="219"/>
    </row>
    <row r="142" spans="1:250" ht="15.75" customHeight="1">
      <c r="A142" s="252">
        <v>43862</v>
      </c>
      <c r="B142" s="253">
        <v>8850.3888888888905</v>
      </c>
      <c r="C142" s="240">
        <v>11993.0555555556</v>
      </c>
      <c r="D142" s="240">
        <v>8175</v>
      </c>
      <c r="E142" s="240">
        <v>14752.3888888889</v>
      </c>
      <c r="F142" s="240">
        <v>34465.25</v>
      </c>
      <c r="G142" s="240">
        <v>14904.166666666701</v>
      </c>
      <c r="H142" s="238"/>
      <c r="I142" s="238"/>
      <c r="J142" s="239">
        <v>36328</v>
      </c>
      <c r="K142" s="239">
        <v>20966</v>
      </c>
      <c r="L142" s="239">
        <v>5958</v>
      </c>
      <c r="M142" s="239">
        <v>203500</v>
      </c>
      <c r="N142" s="239">
        <v>52026</v>
      </c>
      <c r="O142" s="239">
        <v>13993</v>
      </c>
      <c r="P142" s="239">
        <v>142626</v>
      </c>
      <c r="Q142" s="239">
        <v>19737</v>
      </c>
      <c r="R142" s="239">
        <v>8696</v>
      </c>
      <c r="S142" s="239">
        <v>17274</v>
      </c>
      <c r="T142" s="240">
        <v>97725</v>
      </c>
      <c r="U142" s="238">
        <v>474365</v>
      </c>
      <c r="V142" s="238"/>
      <c r="W142" s="238"/>
      <c r="X142" s="238"/>
      <c r="Y142" s="238"/>
      <c r="Z142" s="238"/>
      <c r="AA142" s="238"/>
      <c r="AB142" s="238"/>
      <c r="AC142" s="238"/>
      <c r="AD142" s="240">
        <v>62870</v>
      </c>
      <c r="AE142" s="240">
        <v>2223</v>
      </c>
      <c r="AF142" s="240">
        <v>102</v>
      </c>
      <c r="AG142" s="240">
        <v>77</v>
      </c>
      <c r="AH142" s="240">
        <v>85</v>
      </c>
      <c r="AI142" s="238">
        <v>8588</v>
      </c>
      <c r="AJ142" s="240">
        <f t="shared" si="0"/>
        <v>73945</v>
      </c>
      <c r="AK142" s="240">
        <v>5567708</v>
      </c>
      <c r="AL142" s="240">
        <v>368400</v>
      </c>
      <c r="AM142" s="240">
        <v>15618</v>
      </c>
      <c r="AN142" s="240">
        <v>854</v>
      </c>
      <c r="AO142" s="240">
        <v>2607</v>
      </c>
      <c r="AP142" s="240">
        <v>831977</v>
      </c>
      <c r="AQ142" s="240">
        <v>6787164</v>
      </c>
      <c r="AR142" s="240">
        <v>5910782</v>
      </c>
      <c r="AS142" s="240">
        <v>876382</v>
      </c>
      <c r="AT142" s="240">
        <v>6787164</v>
      </c>
      <c r="AU142" s="238"/>
      <c r="AV142" s="238"/>
      <c r="AW142" s="238"/>
      <c r="AX142" s="238"/>
      <c r="AY142" s="238"/>
      <c r="AZ142" s="238"/>
      <c r="BA142" s="238"/>
      <c r="BB142" s="238"/>
      <c r="BC142" s="238"/>
      <c r="BD142" s="238"/>
      <c r="BE142" s="238"/>
      <c r="BF142" s="238"/>
      <c r="BG142" s="238"/>
      <c r="BH142" s="238"/>
      <c r="BI142" s="238">
        <v>38817</v>
      </c>
      <c r="BJ142" s="238">
        <v>3430</v>
      </c>
      <c r="BK142" s="240">
        <v>2003</v>
      </c>
      <c r="BL142" s="238">
        <v>832</v>
      </c>
      <c r="BM142" s="238">
        <v>28887</v>
      </c>
      <c r="BN142" s="238">
        <v>3407</v>
      </c>
      <c r="BO142" s="238">
        <f t="shared" si="2"/>
        <v>77376</v>
      </c>
      <c r="BP142" s="238">
        <v>8348468</v>
      </c>
      <c r="BQ142" s="238">
        <v>904242</v>
      </c>
      <c r="BR142" s="240">
        <v>417974</v>
      </c>
      <c r="BS142" s="238">
        <v>287567</v>
      </c>
      <c r="BT142" s="238">
        <v>5455595</v>
      </c>
      <c r="BU142" s="238">
        <v>831218</v>
      </c>
      <c r="BV142" s="238">
        <f t="shared" si="3"/>
        <v>16245064</v>
      </c>
      <c r="BW142" s="238">
        <v>13869616</v>
      </c>
      <c r="BX142" s="238">
        <v>2375448</v>
      </c>
      <c r="BY142" s="250">
        <f t="shared" si="1"/>
        <v>16245064</v>
      </c>
      <c r="BZ142" s="240">
        <v>32609.403341374</v>
      </c>
      <c r="CA142" s="243">
        <v>1103</v>
      </c>
      <c r="CB142" s="238">
        <v>444</v>
      </c>
      <c r="CC142" s="238">
        <v>214</v>
      </c>
      <c r="CD142" s="238">
        <v>70249</v>
      </c>
      <c r="CE142" s="238">
        <v>686602</v>
      </c>
      <c r="CF142" s="240">
        <v>6684743.8603999997</v>
      </c>
      <c r="CG142" s="240">
        <v>72568224.496664003</v>
      </c>
      <c r="CH142" s="238"/>
      <c r="CI142" s="238"/>
      <c r="CJ142" s="242">
        <v>1182.17125832538</v>
      </c>
      <c r="CK142" s="243">
        <v>47.617474861850098</v>
      </c>
      <c r="CL142" s="238">
        <v>12.4352052777518</v>
      </c>
      <c r="CM142" s="238">
        <v>16.096455914246299</v>
      </c>
      <c r="CN142" s="238">
        <v>2.5146555139422802</v>
      </c>
      <c r="CO142" s="238">
        <v>4.5784192207111101</v>
      </c>
      <c r="CP142" s="238">
        <v>7.7935015490473498</v>
      </c>
      <c r="CQ142" s="238">
        <v>8.9642876624510492</v>
      </c>
      <c r="CR142" s="240">
        <v>2756</v>
      </c>
      <c r="CS142" s="240">
        <v>27804</v>
      </c>
      <c r="CT142" s="240">
        <v>14793</v>
      </c>
      <c r="CU142" s="240">
        <v>125060</v>
      </c>
      <c r="CV142" s="240">
        <v>2056</v>
      </c>
      <c r="CW142" s="240">
        <v>22065</v>
      </c>
      <c r="CX142" s="240">
        <v>3716</v>
      </c>
      <c r="CY142" s="240">
        <v>24912</v>
      </c>
      <c r="CZ142" s="240">
        <v>97157.5</v>
      </c>
      <c r="DA142" s="240">
        <v>1000653.567</v>
      </c>
      <c r="DB142" s="240">
        <v>70431.95</v>
      </c>
      <c r="DC142" s="240">
        <v>772214.46</v>
      </c>
      <c r="DD142" s="238"/>
      <c r="DE142" s="240">
        <v>311888</v>
      </c>
      <c r="DF142" s="240">
        <v>5.7316457590141097</v>
      </c>
      <c r="DG142" s="240">
        <v>32.377419525899498</v>
      </c>
      <c r="DH142" s="240">
        <v>33.5167248977288</v>
      </c>
      <c r="DI142" s="238">
        <v>203981.666</v>
      </c>
      <c r="DJ142" s="238">
        <v>67150.808999999994</v>
      </c>
      <c r="DK142" s="238">
        <v>151245.33799999999</v>
      </c>
      <c r="DL142" s="238">
        <v>217531.51300000001</v>
      </c>
      <c r="DM142" s="238">
        <v>10971.723</v>
      </c>
      <c r="DN142" s="238">
        <v>15134.444879999999</v>
      </c>
      <c r="DO142" s="238">
        <v>54.74</v>
      </c>
      <c r="DP142" s="238">
        <v>301.56200000000001</v>
      </c>
      <c r="DQ142" s="238">
        <v>666371.79587999999</v>
      </c>
      <c r="DR142" s="239">
        <v>18078</v>
      </c>
      <c r="DS142" s="239">
        <v>4484</v>
      </c>
      <c r="DT142" s="239">
        <v>34350</v>
      </c>
      <c r="DU142" s="239">
        <v>47203</v>
      </c>
      <c r="DV142" s="239">
        <v>372</v>
      </c>
      <c r="DW142" s="239">
        <v>2482</v>
      </c>
      <c r="DX142" s="239">
        <v>30956</v>
      </c>
      <c r="DY142" s="238">
        <v>0</v>
      </c>
      <c r="DZ142" s="239">
        <v>137925</v>
      </c>
      <c r="EA142" s="239">
        <v>2199098</v>
      </c>
      <c r="EB142" s="238">
        <v>8517</v>
      </c>
      <c r="EC142" s="238">
        <v>13823</v>
      </c>
      <c r="ED142" s="238">
        <v>782</v>
      </c>
      <c r="EE142" s="238">
        <v>1422</v>
      </c>
      <c r="EF142" s="238">
        <v>2440</v>
      </c>
      <c r="EG142" s="238">
        <v>1083</v>
      </c>
      <c r="EH142" s="238">
        <v>748</v>
      </c>
      <c r="EI142" s="238"/>
      <c r="EJ142" s="238"/>
      <c r="EK142" s="238"/>
      <c r="EL142" s="238"/>
      <c r="EM142" s="238"/>
      <c r="EN142" s="238">
        <v>291380</v>
      </c>
      <c r="EO142" s="238">
        <v>36596</v>
      </c>
      <c r="EP142" s="238">
        <v>9934</v>
      </c>
      <c r="EQ142" s="238">
        <v>17602</v>
      </c>
      <c r="ER142" s="238">
        <v>18395</v>
      </c>
      <c r="ES142" s="238">
        <v>8119</v>
      </c>
      <c r="ET142" s="238">
        <v>23121</v>
      </c>
      <c r="EU142" s="238">
        <v>90054</v>
      </c>
      <c r="EV142" s="239">
        <v>945818</v>
      </c>
      <c r="EW142" s="239">
        <v>79455</v>
      </c>
      <c r="EX142" s="239">
        <v>14576</v>
      </c>
      <c r="EY142" s="239">
        <v>93057</v>
      </c>
      <c r="EZ142" s="239">
        <v>82584</v>
      </c>
      <c r="FA142" s="239">
        <v>21759</v>
      </c>
      <c r="FB142" s="239">
        <v>75480</v>
      </c>
      <c r="FC142" s="239">
        <v>297392</v>
      </c>
      <c r="FD142" s="238">
        <v>3.2455624957100699</v>
      </c>
      <c r="FE142" s="238">
        <v>2.1869329981418701</v>
      </c>
      <c r="FF142" s="238">
        <v>1.4672840748942999</v>
      </c>
      <c r="FG142" s="238">
        <v>5.2867287808203596</v>
      </c>
      <c r="FH142" s="238">
        <v>4.4894808371840202</v>
      </c>
      <c r="FI142" s="238">
        <v>2.6548836063554599</v>
      </c>
      <c r="FJ142" s="238">
        <v>3.3300462782751601</v>
      </c>
      <c r="FK142" s="238">
        <v>3.3248384302751699</v>
      </c>
      <c r="FL142" s="238">
        <v>62.737000000000002</v>
      </c>
      <c r="FM142" s="238">
        <v>44.116999999999997</v>
      </c>
      <c r="FN142" s="238">
        <v>38.664999999999999</v>
      </c>
      <c r="FO142" s="238">
        <v>62.262999999999998</v>
      </c>
      <c r="FP142" s="238">
        <v>77.801000000000002</v>
      </c>
      <c r="FQ142" s="238">
        <v>70.137</v>
      </c>
      <c r="FR142" s="238">
        <v>76.156000000000006</v>
      </c>
      <c r="FS142" s="238">
        <v>69.795000000000002</v>
      </c>
      <c r="FT142" s="238">
        <v>24138</v>
      </c>
      <c r="FU142" s="238">
        <v>11555</v>
      </c>
      <c r="FV142" s="238">
        <v>11323</v>
      </c>
      <c r="FW142" s="238">
        <v>232</v>
      </c>
      <c r="FX142" s="238">
        <v>12584</v>
      </c>
      <c r="FY142" s="238">
        <v>57447140.255994499</v>
      </c>
      <c r="FZ142" s="238">
        <v>50035528.496928498</v>
      </c>
      <c r="GA142" s="238">
        <v>3506060.35456709</v>
      </c>
      <c r="GB142" s="244">
        <v>142406.92120019</v>
      </c>
      <c r="GC142" s="242">
        <v>561.379022068729</v>
      </c>
      <c r="GD142" s="239">
        <v>39359.6149117225</v>
      </c>
      <c r="GE142" s="239">
        <v>29706.46225</v>
      </c>
      <c r="GF142" s="239">
        <v>35594.71</v>
      </c>
      <c r="GG142" s="239">
        <v>102771.97449086201</v>
      </c>
      <c r="GH142" s="249" t="s">
        <v>473</v>
      </c>
      <c r="GI142" s="239">
        <v>42853.187413533902</v>
      </c>
      <c r="GJ142" s="239">
        <v>70803.7987730272</v>
      </c>
      <c r="GK142" s="249">
        <v>102991.136266667</v>
      </c>
      <c r="GL142" s="239">
        <v>35150.465301902303</v>
      </c>
      <c r="GM142" s="239">
        <v>39415.317372307698</v>
      </c>
      <c r="GN142" s="239">
        <v>36228.862835004598</v>
      </c>
      <c r="GO142" s="239">
        <v>31056.024569319099</v>
      </c>
      <c r="GP142" s="239">
        <v>56865.632597330499</v>
      </c>
      <c r="GQ142" s="239">
        <v>48625.240872756898</v>
      </c>
      <c r="GR142" s="239">
        <v>77459.293026315805</v>
      </c>
      <c r="GS142" s="239">
        <v>87440.898259911904</v>
      </c>
      <c r="GT142" s="239">
        <v>50673.656222116799</v>
      </c>
      <c r="GU142" s="239">
        <v>61095.574555993</v>
      </c>
      <c r="GV142" s="239">
        <v>47361.796932907302</v>
      </c>
      <c r="GW142" s="239">
        <v>42308.805185801699</v>
      </c>
      <c r="GX142" s="239">
        <v>50569.119313479998</v>
      </c>
      <c r="GY142" s="239">
        <v>65773.620239774304</v>
      </c>
      <c r="GZ142" s="239">
        <v>48276.979232081903</v>
      </c>
      <c r="HA142" s="239">
        <v>43976.119749999998</v>
      </c>
      <c r="HB142" s="239">
        <v>80056.713549142107</v>
      </c>
      <c r="HC142" s="239">
        <v>85785.401303075094</v>
      </c>
      <c r="HD142" s="239">
        <v>83018.804160048807</v>
      </c>
      <c r="HE142" s="239">
        <v>42283.055698407901</v>
      </c>
      <c r="HF142" s="239">
        <v>35469.834671532801</v>
      </c>
      <c r="HG142" s="239">
        <v>121966.531234148</v>
      </c>
      <c r="HH142" s="239">
        <v>79369.313064784001</v>
      </c>
      <c r="HI142" s="239">
        <v>35898.780254888901</v>
      </c>
      <c r="HJ142" s="239">
        <v>56199.839908508198</v>
      </c>
      <c r="HK142" s="239">
        <v>49958.877488926402</v>
      </c>
      <c r="HL142" s="239">
        <v>40922.176329232701</v>
      </c>
      <c r="HM142" s="239">
        <v>24584.384659307601</v>
      </c>
      <c r="HN142" s="239">
        <v>61188.730466383597</v>
      </c>
      <c r="HO142" s="239">
        <v>60891.166153846199</v>
      </c>
      <c r="HP142" s="239">
        <v>125999.654227053</v>
      </c>
      <c r="HQ142" s="239">
        <v>54975.739168539199</v>
      </c>
      <c r="HR142" s="239">
        <v>81682.690882353098</v>
      </c>
      <c r="HS142" s="239">
        <v>120437.327013503</v>
      </c>
      <c r="HT142" s="239">
        <v>63102.497850799402</v>
      </c>
      <c r="HU142" s="239">
        <v>44934.895141093402</v>
      </c>
      <c r="HV142" s="239">
        <v>42651.2243453888</v>
      </c>
      <c r="HW142" s="239">
        <v>39973.527741176498</v>
      </c>
      <c r="HX142" s="239">
        <v>79424.893224175496</v>
      </c>
      <c r="HY142" s="239">
        <v>93836.9651474532</v>
      </c>
      <c r="HZ142" s="239">
        <v>34240.117682466298</v>
      </c>
      <c r="IA142" s="239">
        <v>32245.173018358499</v>
      </c>
      <c r="IB142" s="239">
        <v>32611.5526261007</v>
      </c>
      <c r="IC142" s="239">
        <v>49916.065985835201</v>
      </c>
      <c r="ID142" s="239">
        <v>96650.553590522803</v>
      </c>
      <c r="IE142" s="239">
        <v>52364.929714974001</v>
      </c>
      <c r="IF142" s="239">
        <v>32618.8579366827</v>
      </c>
      <c r="IG142" s="239">
        <v>45932.911607895097</v>
      </c>
      <c r="IH142" s="238"/>
      <c r="II142" s="238"/>
      <c r="IJ142" s="238"/>
      <c r="IK142" s="238"/>
      <c r="IL142" s="238"/>
      <c r="IM142" s="238"/>
      <c r="IN142" s="238"/>
      <c r="IO142" s="238"/>
      <c r="IP142" s="219"/>
    </row>
    <row r="143" spans="1:250" ht="15.75" customHeight="1">
      <c r="A143" s="252">
        <v>43891</v>
      </c>
      <c r="B143" s="253">
        <v>8618.1578947368398</v>
      </c>
      <c r="C143" s="240">
        <v>12154.210526315799</v>
      </c>
      <c r="D143" s="240">
        <v>8137.7058823529396</v>
      </c>
      <c r="E143" s="240">
        <v>13932.631578947399</v>
      </c>
      <c r="F143" s="240">
        <v>34978</v>
      </c>
      <c r="G143" s="240">
        <v>14062.8947368421</v>
      </c>
      <c r="H143" s="238"/>
      <c r="I143" s="238"/>
      <c r="J143" s="239">
        <v>44477</v>
      </c>
      <c r="K143" s="239">
        <v>19614</v>
      </c>
      <c r="L143" s="239">
        <v>6202</v>
      </c>
      <c r="M143" s="239">
        <v>241894</v>
      </c>
      <c r="N143" s="239">
        <v>48552</v>
      </c>
      <c r="O143" s="239">
        <v>17278</v>
      </c>
      <c r="P143" s="239">
        <v>168150</v>
      </c>
      <c r="Q143" s="239">
        <v>18055</v>
      </c>
      <c r="R143" s="239">
        <v>8564</v>
      </c>
      <c r="S143" s="239">
        <v>21818</v>
      </c>
      <c r="T143" s="240">
        <v>102328</v>
      </c>
      <c r="U143" s="238">
        <v>488558</v>
      </c>
      <c r="V143" s="238"/>
      <c r="W143" s="238"/>
      <c r="X143" s="238"/>
      <c r="Y143" s="238"/>
      <c r="Z143" s="238"/>
      <c r="AA143" s="238"/>
      <c r="AB143" s="238"/>
      <c r="AC143" s="238"/>
      <c r="AD143" s="240">
        <v>63808</v>
      </c>
      <c r="AE143" s="240">
        <v>2265</v>
      </c>
      <c r="AF143" s="240">
        <v>68</v>
      </c>
      <c r="AG143" s="240">
        <v>114</v>
      </c>
      <c r="AH143" s="240">
        <v>73</v>
      </c>
      <c r="AI143" s="238">
        <v>9901</v>
      </c>
      <c r="AJ143" s="240">
        <f t="shared" si="0"/>
        <v>76229</v>
      </c>
      <c r="AK143" s="240">
        <v>5828302</v>
      </c>
      <c r="AL143" s="240">
        <v>384905</v>
      </c>
      <c r="AM143" s="240">
        <v>10489</v>
      </c>
      <c r="AN143" s="240">
        <v>1109</v>
      </c>
      <c r="AO143" s="240">
        <v>2255</v>
      </c>
      <c r="AP143" s="240">
        <v>989016</v>
      </c>
      <c r="AQ143" s="240">
        <v>7216076</v>
      </c>
      <c r="AR143" s="240">
        <v>6202879</v>
      </c>
      <c r="AS143" s="240">
        <v>1013197</v>
      </c>
      <c r="AT143" s="240">
        <v>7216076</v>
      </c>
      <c r="AU143" s="238"/>
      <c r="AV143" s="238"/>
      <c r="AW143" s="238"/>
      <c r="AX143" s="238"/>
      <c r="AY143" s="238"/>
      <c r="AZ143" s="238"/>
      <c r="BA143" s="238"/>
      <c r="BB143" s="238"/>
      <c r="BC143" s="238"/>
      <c r="BD143" s="238"/>
      <c r="BE143" s="238"/>
      <c r="BF143" s="238"/>
      <c r="BG143" s="238"/>
      <c r="BH143" s="238"/>
      <c r="BI143" s="238">
        <v>42203</v>
      </c>
      <c r="BJ143" s="238">
        <v>1605</v>
      </c>
      <c r="BK143" s="240">
        <v>502</v>
      </c>
      <c r="BL143" s="238">
        <v>608</v>
      </c>
      <c r="BM143" s="238">
        <v>30415</v>
      </c>
      <c r="BN143" s="238">
        <v>3791</v>
      </c>
      <c r="BO143" s="238">
        <f t="shared" si="2"/>
        <v>79124</v>
      </c>
      <c r="BP143" s="238">
        <v>9149335</v>
      </c>
      <c r="BQ143" s="238">
        <v>420371</v>
      </c>
      <c r="BR143" s="240">
        <v>110951</v>
      </c>
      <c r="BS143" s="238">
        <v>218814</v>
      </c>
      <c r="BT143" s="238">
        <v>5690677</v>
      </c>
      <c r="BU143" s="238">
        <v>882433</v>
      </c>
      <c r="BV143" s="238">
        <f t="shared" si="3"/>
        <v>16472581</v>
      </c>
      <c r="BW143" s="238">
        <v>14310191</v>
      </c>
      <c r="BX143" s="238">
        <v>2162390</v>
      </c>
      <c r="BY143" s="250">
        <f t="shared" si="1"/>
        <v>16472581</v>
      </c>
      <c r="BZ143" s="240">
        <v>32711.855827822699</v>
      </c>
      <c r="CA143" s="243">
        <v>1111</v>
      </c>
      <c r="CB143" s="238">
        <v>449</v>
      </c>
      <c r="CC143" s="238">
        <v>214</v>
      </c>
      <c r="CD143" s="238">
        <v>55323</v>
      </c>
      <c r="CE143" s="238">
        <v>502368</v>
      </c>
      <c r="CF143" s="240">
        <v>8108483.0972300004</v>
      </c>
      <c r="CG143" s="240">
        <v>85894510.857620001</v>
      </c>
      <c r="CH143" s="238"/>
      <c r="CI143" s="238"/>
      <c r="CJ143" s="242">
        <v>504.36840233482098</v>
      </c>
      <c r="CK143" s="243">
        <v>45.399210811429597</v>
      </c>
      <c r="CL143" s="238">
        <v>12.9836961154516</v>
      </c>
      <c r="CM143" s="238">
        <v>14.2641524044337</v>
      </c>
      <c r="CN143" s="238">
        <v>2.4200651151133101</v>
      </c>
      <c r="CO143" s="238">
        <v>2.14245312490758</v>
      </c>
      <c r="CP143" s="238">
        <v>13.2452820046322</v>
      </c>
      <c r="CQ143" s="238">
        <v>9.5451402012616793</v>
      </c>
      <c r="CR143" s="240">
        <v>1609</v>
      </c>
      <c r="CS143" s="240">
        <v>17929</v>
      </c>
      <c r="CT143" s="240">
        <v>11389</v>
      </c>
      <c r="CU143" s="240">
        <v>95198</v>
      </c>
      <c r="CV143" s="240">
        <v>1721</v>
      </c>
      <c r="CW143" s="240">
        <v>19889</v>
      </c>
      <c r="CX143" s="240">
        <v>3018</v>
      </c>
      <c r="CY143" s="240">
        <v>19415</v>
      </c>
      <c r="CZ143" s="240">
        <v>108064.219</v>
      </c>
      <c r="DA143" s="240">
        <v>922078.87100000004</v>
      </c>
      <c r="DB143" s="240">
        <v>47930.457000000002</v>
      </c>
      <c r="DC143" s="240">
        <v>558636.17500000005</v>
      </c>
      <c r="DD143" s="238"/>
      <c r="DE143" s="240">
        <v>55190</v>
      </c>
      <c r="DF143" s="240">
        <v>5.0847623124285901</v>
      </c>
      <c r="DG143" s="240">
        <v>28.349554931111001</v>
      </c>
      <c r="DH143" s="240">
        <v>29.487092049061101</v>
      </c>
      <c r="DI143" s="238">
        <v>199388.03200000001</v>
      </c>
      <c r="DJ143" s="238">
        <v>65140.131000000001</v>
      </c>
      <c r="DK143" s="238">
        <v>145609.58300000001</v>
      </c>
      <c r="DL143" s="238">
        <v>220062.26300000001</v>
      </c>
      <c r="DM143" s="238">
        <v>11008.563</v>
      </c>
      <c r="DN143" s="238">
        <v>16620.362880000001</v>
      </c>
      <c r="DO143" s="238">
        <v>60.845999999999997</v>
      </c>
      <c r="DP143" s="238">
        <v>288.976</v>
      </c>
      <c r="DQ143" s="238">
        <v>658178.75688</v>
      </c>
      <c r="DR143" s="239">
        <v>19617</v>
      </c>
      <c r="DS143" s="239">
        <v>3790</v>
      </c>
      <c r="DT143" s="239">
        <v>35871</v>
      </c>
      <c r="DU143" s="239">
        <v>63249</v>
      </c>
      <c r="DV143" s="239">
        <v>397</v>
      </c>
      <c r="DW143" s="239">
        <v>2529</v>
      </c>
      <c r="DX143" s="239">
        <v>24154</v>
      </c>
      <c r="DY143" s="238">
        <v>0</v>
      </c>
      <c r="DZ143" s="239">
        <v>149607</v>
      </c>
      <c r="EA143" s="238">
        <v>2257979</v>
      </c>
      <c r="EB143" s="238">
        <v>9259</v>
      </c>
      <c r="EC143" s="238">
        <v>14068</v>
      </c>
      <c r="ED143" s="238">
        <v>572</v>
      </c>
      <c r="EE143" s="238">
        <v>547</v>
      </c>
      <c r="EF143" s="238">
        <v>1443</v>
      </c>
      <c r="EG143" s="238">
        <v>2469</v>
      </c>
      <c r="EH143" s="238">
        <v>1278</v>
      </c>
      <c r="EI143" s="238"/>
      <c r="EJ143" s="238"/>
      <c r="EK143" s="238"/>
      <c r="EL143" s="238"/>
      <c r="EM143" s="238"/>
      <c r="EN143" s="254">
        <v>86515</v>
      </c>
      <c r="EO143" s="238">
        <v>13606</v>
      </c>
      <c r="EP143" s="238">
        <v>4511</v>
      </c>
      <c r="EQ143" s="238">
        <v>3577</v>
      </c>
      <c r="ER143" s="238" t="s">
        <v>473</v>
      </c>
      <c r="ES143" s="238">
        <v>1724</v>
      </c>
      <c r="ET143" s="238">
        <v>3224</v>
      </c>
      <c r="EU143" s="238" t="s">
        <v>473</v>
      </c>
      <c r="EV143" s="239">
        <v>243967</v>
      </c>
      <c r="EW143" s="239">
        <v>26926</v>
      </c>
      <c r="EX143" s="239" t="s">
        <v>473</v>
      </c>
      <c r="EY143" s="239">
        <v>16190</v>
      </c>
      <c r="EZ143" s="239" t="s">
        <v>473</v>
      </c>
      <c r="FA143" s="239">
        <v>4058</v>
      </c>
      <c r="FB143" s="239">
        <v>9940</v>
      </c>
      <c r="FC143" s="239" t="s">
        <v>473</v>
      </c>
      <c r="FD143" s="238">
        <v>2.7679854186769601</v>
      </c>
      <c r="FE143" s="238">
        <v>2.1356019403204498</v>
      </c>
      <c r="FF143" s="238">
        <v>1.50498780758147</v>
      </c>
      <c r="FG143" s="238">
        <v>4.3010902991333504</v>
      </c>
      <c r="FH143" s="238" t="s">
        <v>473</v>
      </c>
      <c r="FI143" s="238">
        <v>2.3538283062645</v>
      </c>
      <c r="FJ143" s="238">
        <v>3.08312655086849</v>
      </c>
      <c r="FK143" s="238" t="s">
        <v>473</v>
      </c>
      <c r="FL143" s="238">
        <v>29.561</v>
      </c>
      <c r="FM143" s="238">
        <v>25.808</v>
      </c>
      <c r="FN143" s="238">
        <v>29.582999999999998</v>
      </c>
      <c r="FO143" s="238">
        <v>20.420999999999999</v>
      </c>
      <c r="FP143" s="238" t="s">
        <v>473</v>
      </c>
      <c r="FQ143" s="238">
        <v>27.553000000000001</v>
      </c>
      <c r="FR143" s="238">
        <v>17.204999999999998</v>
      </c>
      <c r="FS143" s="238" t="s">
        <v>473</v>
      </c>
      <c r="FT143" s="240">
        <v>20190</v>
      </c>
      <c r="FU143" s="240">
        <v>9110</v>
      </c>
      <c r="FV143" s="240">
        <v>8859</v>
      </c>
      <c r="FW143" s="240">
        <v>251</v>
      </c>
      <c r="FX143" s="240">
        <v>11079</v>
      </c>
      <c r="FY143" s="238">
        <v>85730128.977724195</v>
      </c>
      <c r="FZ143" s="238">
        <v>74792929.153184295</v>
      </c>
      <c r="GA143" s="240">
        <v>2867823.2472749199</v>
      </c>
      <c r="GB143" s="250">
        <v>116390.13196663</v>
      </c>
      <c r="GC143" s="242">
        <v>575.36694482528799</v>
      </c>
      <c r="GD143" s="239">
        <v>39952.862500691503</v>
      </c>
      <c r="GE143" s="239">
        <v>34451.3505479452</v>
      </c>
      <c r="GF143" s="239">
        <v>34213.747499999998</v>
      </c>
      <c r="GG143" s="239">
        <v>127202.609557292</v>
      </c>
      <c r="GH143" s="249" t="s">
        <v>473</v>
      </c>
      <c r="GI143" s="239">
        <v>39742.7002898551</v>
      </c>
      <c r="GJ143" s="239">
        <v>71118.372135302707</v>
      </c>
      <c r="GK143" s="249">
        <v>104474.67465753399</v>
      </c>
      <c r="GL143" s="239">
        <v>34108.746236734602</v>
      </c>
      <c r="GM143" s="239">
        <v>39451.349721706902</v>
      </c>
      <c r="GN143" s="239">
        <v>35906.4846883469</v>
      </c>
      <c r="GO143" s="239">
        <v>32579.9928990228</v>
      </c>
      <c r="GP143" s="239">
        <v>65181.095294444603</v>
      </c>
      <c r="GQ143" s="239">
        <v>55063.464789777398</v>
      </c>
      <c r="GR143" s="239">
        <v>70869.767941176498</v>
      </c>
      <c r="GS143" s="239">
        <v>99848.905910828005</v>
      </c>
      <c r="GT143" s="239">
        <v>52231.094372498301</v>
      </c>
      <c r="GU143" s="239">
        <v>57762.586659257497</v>
      </c>
      <c r="GV143" s="239">
        <v>48816.7128730158</v>
      </c>
      <c r="GW143" s="239">
        <v>42815.806994840103</v>
      </c>
      <c r="GX143" s="239">
        <v>50439.565353325401</v>
      </c>
      <c r="GY143" s="239">
        <v>67598.328868194803</v>
      </c>
      <c r="GZ143" s="239">
        <v>48283.547500000001</v>
      </c>
      <c r="HA143" s="239">
        <v>44347.749166666697</v>
      </c>
      <c r="HB143" s="239">
        <v>65510.894256809297</v>
      </c>
      <c r="HC143" s="239">
        <v>83774.972445616106</v>
      </c>
      <c r="HD143" s="239">
        <v>83564.468901098706</v>
      </c>
      <c r="HE143" s="239">
        <v>40909.2312167415</v>
      </c>
      <c r="HF143" s="239">
        <v>35801.97</v>
      </c>
      <c r="HG143" s="239">
        <v>101557.468671307</v>
      </c>
      <c r="HH143" s="239">
        <v>82377.440938538202</v>
      </c>
      <c r="HI143" s="239">
        <v>35997.886417036498</v>
      </c>
      <c r="HJ143" s="239">
        <v>53950.009155772801</v>
      </c>
      <c r="HK143" s="239">
        <v>51935.1117103988</v>
      </c>
      <c r="HL143" s="239">
        <v>41960.452104001102</v>
      </c>
      <c r="HM143" s="239">
        <v>23894.5141753178</v>
      </c>
      <c r="HN143" s="239">
        <v>57638.463458381499</v>
      </c>
      <c r="HO143" s="239">
        <v>51863.766923076902</v>
      </c>
      <c r="HP143" s="239">
        <v>130972.08502415501</v>
      </c>
      <c r="HQ143" s="239">
        <v>53128.722073586097</v>
      </c>
      <c r="HR143" s="239">
        <v>99116.888500315996</v>
      </c>
      <c r="HS143" s="239">
        <v>132471.74492837299</v>
      </c>
      <c r="HT143" s="239">
        <v>64192.510909494304</v>
      </c>
      <c r="HU143" s="239">
        <v>47027.565325022297</v>
      </c>
      <c r="HV143" s="239">
        <v>43937.494450416998</v>
      </c>
      <c r="HW143" s="239">
        <v>40281.655922330101</v>
      </c>
      <c r="HX143" s="239">
        <v>84952.9262462599</v>
      </c>
      <c r="HY143" s="239">
        <v>80042.819361702204</v>
      </c>
      <c r="HZ143" s="239">
        <v>35975.339794986598</v>
      </c>
      <c r="IA143" s="239">
        <v>30467.039552238799</v>
      </c>
      <c r="IB143" s="239">
        <v>33034.839834200997</v>
      </c>
      <c r="IC143" s="239">
        <v>50603.905731531901</v>
      </c>
      <c r="ID143" s="239">
        <v>97053.4885221078</v>
      </c>
      <c r="IE143" s="239">
        <v>52014.169630652599</v>
      </c>
      <c r="IF143" s="239">
        <v>39622.807548698504</v>
      </c>
      <c r="IG143" s="239">
        <v>46764.300384440998</v>
      </c>
      <c r="IH143" s="238"/>
      <c r="II143" s="238"/>
      <c r="IJ143" s="238"/>
      <c r="IK143" s="238"/>
      <c r="IL143" s="238"/>
      <c r="IM143" s="238"/>
      <c r="IN143" s="238"/>
      <c r="IO143" s="238"/>
      <c r="IP143" s="219"/>
    </row>
    <row r="144" spans="1:250" ht="15.75" customHeight="1">
      <c r="A144" s="237">
        <v>43922</v>
      </c>
      <c r="B144" s="255">
        <v>8408.0499999999993</v>
      </c>
      <c r="C144" s="255">
        <v>12777.75</v>
      </c>
      <c r="D144" s="255">
        <v>8929.75</v>
      </c>
      <c r="E144" s="255">
        <v>13670.8</v>
      </c>
      <c r="F144" s="255">
        <v>42471.5</v>
      </c>
      <c r="G144" s="255">
        <v>15577</v>
      </c>
      <c r="H144" s="256"/>
      <c r="I144" s="256"/>
      <c r="J144" s="257">
        <v>46450</v>
      </c>
      <c r="K144" s="257">
        <v>22088</v>
      </c>
      <c r="L144" s="257">
        <v>4293</v>
      </c>
      <c r="M144" s="257">
        <v>239350</v>
      </c>
      <c r="N144" s="257">
        <v>58129</v>
      </c>
      <c r="O144" s="257">
        <v>11248</v>
      </c>
      <c r="P144" s="255">
        <v>165111</v>
      </c>
      <c r="Q144" s="255">
        <v>20844</v>
      </c>
      <c r="R144" s="255">
        <v>6478</v>
      </c>
      <c r="S144" s="255">
        <v>23262</v>
      </c>
      <c r="T144" s="256">
        <v>126078</v>
      </c>
      <c r="U144" s="256">
        <v>540616</v>
      </c>
      <c r="V144" s="256"/>
      <c r="W144" s="256"/>
      <c r="X144" s="256"/>
      <c r="Y144" s="256"/>
      <c r="Z144" s="256"/>
      <c r="AA144" s="256"/>
      <c r="AB144" s="256"/>
      <c r="AC144" s="256"/>
      <c r="AD144" s="240">
        <v>69387</v>
      </c>
      <c r="AE144" s="240">
        <v>2034</v>
      </c>
      <c r="AF144" s="240">
        <v>67</v>
      </c>
      <c r="AG144" s="255">
        <v>64</v>
      </c>
      <c r="AH144" s="255">
        <v>82</v>
      </c>
      <c r="AI144" s="238">
        <v>10455</v>
      </c>
      <c r="AJ144" s="240">
        <f t="shared" si="0"/>
        <v>82089</v>
      </c>
      <c r="AK144" s="240">
        <v>6611322</v>
      </c>
      <c r="AL144" s="240">
        <v>350044</v>
      </c>
      <c r="AM144" s="240">
        <v>8100</v>
      </c>
      <c r="AN144" s="255">
        <v>760</v>
      </c>
      <c r="AO144" s="255">
        <v>2448</v>
      </c>
      <c r="AP144" s="255">
        <v>1082532</v>
      </c>
      <c r="AQ144" s="240">
        <v>8055206</v>
      </c>
      <c r="AR144" s="240">
        <v>6894283</v>
      </c>
      <c r="AS144" s="255">
        <v>1160923</v>
      </c>
      <c r="AT144" s="240">
        <v>8055206</v>
      </c>
      <c r="AU144" s="256"/>
      <c r="AV144" s="256"/>
      <c r="AW144" s="256"/>
      <c r="AX144" s="256"/>
      <c r="AY144" s="256"/>
      <c r="AZ144" s="256"/>
      <c r="BA144" s="256"/>
      <c r="BB144" s="256"/>
      <c r="BC144" s="256"/>
      <c r="BD144" s="256"/>
      <c r="BE144" s="256"/>
      <c r="BF144" s="256"/>
      <c r="BG144" s="256"/>
      <c r="BH144" s="256"/>
      <c r="BI144" s="238">
        <v>44365</v>
      </c>
      <c r="BJ144" s="238">
        <v>2811</v>
      </c>
      <c r="BK144" s="240">
        <v>508</v>
      </c>
      <c r="BL144" s="238">
        <v>671</v>
      </c>
      <c r="BM144" s="238">
        <v>30456</v>
      </c>
      <c r="BN144" s="238">
        <v>3588</v>
      </c>
      <c r="BO144" s="238">
        <f t="shared" si="2"/>
        <v>82399</v>
      </c>
      <c r="BP144" s="238">
        <v>9699188</v>
      </c>
      <c r="BQ144" s="238">
        <v>733883</v>
      </c>
      <c r="BR144" s="240">
        <v>118898</v>
      </c>
      <c r="BS144" s="238">
        <v>227477</v>
      </c>
      <c r="BT144" s="238">
        <v>5771583</v>
      </c>
      <c r="BU144" s="238">
        <v>867636</v>
      </c>
      <c r="BV144" s="238">
        <f t="shared" si="3"/>
        <v>17418665</v>
      </c>
      <c r="BW144" s="238">
        <v>14842569</v>
      </c>
      <c r="BX144" s="238">
        <v>2576096</v>
      </c>
      <c r="BY144" s="250">
        <f t="shared" si="1"/>
        <v>17418665</v>
      </c>
      <c r="BZ144" s="240">
        <v>32867.798630464298</v>
      </c>
      <c r="CA144" s="256">
        <v>1108</v>
      </c>
      <c r="CB144" s="256">
        <v>446</v>
      </c>
      <c r="CC144" s="256">
        <v>215</v>
      </c>
      <c r="CD144" s="256">
        <v>31154</v>
      </c>
      <c r="CE144" s="256">
        <v>403653</v>
      </c>
      <c r="CF144" s="255">
        <v>6720231.175144</v>
      </c>
      <c r="CG144" s="255">
        <v>75100045.624564007</v>
      </c>
      <c r="CH144" s="256"/>
      <c r="CI144" s="256"/>
      <c r="CJ144" s="258">
        <v>39.057080270058499</v>
      </c>
      <c r="CK144" s="256">
        <v>2.2367626457747001</v>
      </c>
      <c r="CL144" s="256">
        <v>0.14339273216763401</v>
      </c>
      <c r="CM144" s="256">
        <v>12.8420511434941</v>
      </c>
      <c r="CN144" s="256">
        <v>0</v>
      </c>
      <c r="CO144" s="256">
        <v>0</v>
      </c>
      <c r="CP144" s="256">
        <v>81.238612295510407</v>
      </c>
      <c r="CQ144" s="256">
        <v>3.53918405982582</v>
      </c>
      <c r="CR144" s="255">
        <v>525</v>
      </c>
      <c r="CS144" s="255">
        <v>4428</v>
      </c>
      <c r="CT144" s="255">
        <v>2307</v>
      </c>
      <c r="CU144" s="255">
        <v>18034</v>
      </c>
      <c r="CV144" s="255">
        <v>311</v>
      </c>
      <c r="CW144" s="255">
        <v>4433</v>
      </c>
      <c r="CX144" s="255">
        <v>533</v>
      </c>
      <c r="CY144" s="255">
        <v>3273</v>
      </c>
      <c r="CZ144" s="255">
        <v>120029.8</v>
      </c>
      <c r="DA144" s="255">
        <v>805583.77500000002</v>
      </c>
      <c r="DB144" s="255">
        <v>17828.112000000001</v>
      </c>
      <c r="DC144" s="255">
        <v>240974.489</v>
      </c>
      <c r="DD144" s="256"/>
      <c r="DE144" s="255" t="s">
        <v>473</v>
      </c>
      <c r="DF144" s="255">
        <v>1.3727004835899399</v>
      </c>
      <c r="DG144" s="255">
        <v>21.333891449203701</v>
      </c>
      <c r="DH144" s="255">
        <v>20.840918882450701</v>
      </c>
      <c r="DI144" s="238">
        <v>184942.23499999999</v>
      </c>
      <c r="DJ144" s="238">
        <v>55472.438000000002</v>
      </c>
      <c r="DK144" s="238">
        <v>104185.93399999999</v>
      </c>
      <c r="DL144" s="238">
        <v>191918.666</v>
      </c>
      <c r="DM144" s="238">
        <v>8650.1380000000008</v>
      </c>
      <c r="DN144" s="238">
        <v>18817.41288</v>
      </c>
      <c r="DO144" s="238">
        <v>51.366</v>
      </c>
      <c r="DP144" s="238">
        <v>279.36799999999999</v>
      </c>
      <c r="DQ144" s="238">
        <v>564317.55787999998</v>
      </c>
      <c r="DR144" s="259">
        <v>24904</v>
      </c>
      <c r="DS144" s="259">
        <v>3193</v>
      </c>
      <c r="DT144" s="259">
        <v>29716</v>
      </c>
      <c r="DU144" s="259">
        <v>29924</v>
      </c>
      <c r="DV144" s="259">
        <v>514</v>
      </c>
      <c r="DW144" s="259">
        <v>2853</v>
      </c>
      <c r="DX144" s="259">
        <v>11096</v>
      </c>
      <c r="DY144" s="256">
        <v>0</v>
      </c>
      <c r="DZ144" s="259">
        <v>102200</v>
      </c>
      <c r="EA144" s="259">
        <v>1898390</v>
      </c>
      <c r="EB144" s="259">
        <v>5835</v>
      </c>
      <c r="EC144" s="259">
        <v>13755</v>
      </c>
      <c r="ED144" s="259">
        <v>92</v>
      </c>
      <c r="EE144" s="259">
        <v>6</v>
      </c>
      <c r="EF144" s="259">
        <v>0</v>
      </c>
      <c r="EG144" s="259">
        <v>2829</v>
      </c>
      <c r="EH144" s="259">
        <v>1501</v>
      </c>
      <c r="EI144" s="256"/>
      <c r="EJ144" s="256"/>
      <c r="EK144" s="256"/>
      <c r="EL144" s="256"/>
      <c r="EM144" s="256"/>
      <c r="EN144" s="257">
        <v>603</v>
      </c>
      <c r="EO144" s="256" t="s">
        <v>473</v>
      </c>
      <c r="EP144" s="256" t="s">
        <v>473</v>
      </c>
      <c r="EQ144" s="256" t="s">
        <v>473</v>
      </c>
      <c r="ER144" s="256" t="s">
        <v>473</v>
      </c>
      <c r="ES144" s="256" t="s">
        <v>473</v>
      </c>
      <c r="ET144" s="256" t="s">
        <v>473</v>
      </c>
      <c r="EU144" s="256" t="s">
        <v>473</v>
      </c>
      <c r="EV144" s="257">
        <v>4711</v>
      </c>
      <c r="EW144" s="257" t="s">
        <v>473</v>
      </c>
      <c r="EX144" s="257" t="s">
        <v>473</v>
      </c>
      <c r="EY144" s="257" t="s">
        <v>473</v>
      </c>
      <c r="EZ144" s="257" t="s">
        <v>473</v>
      </c>
      <c r="FA144" s="257" t="s">
        <v>473</v>
      </c>
      <c r="FB144" s="257" t="s">
        <v>473</v>
      </c>
      <c r="FC144" s="257" t="s">
        <v>473</v>
      </c>
      <c r="FD144" s="256" t="s">
        <v>473</v>
      </c>
      <c r="FE144" s="256" t="s">
        <v>473</v>
      </c>
      <c r="FF144" s="256" t="s">
        <v>473</v>
      </c>
      <c r="FG144" s="256" t="s">
        <v>473</v>
      </c>
      <c r="FH144" s="256" t="s">
        <v>473</v>
      </c>
      <c r="FI144" s="256" t="s">
        <v>473</v>
      </c>
      <c r="FJ144" s="256" t="s">
        <v>473</v>
      </c>
      <c r="FK144" s="256" t="s">
        <v>473</v>
      </c>
      <c r="FL144" s="256" t="s">
        <v>473</v>
      </c>
      <c r="FM144" s="256" t="s">
        <v>473</v>
      </c>
      <c r="FN144" s="256" t="s">
        <v>473</v>
      </c>
      <c r="FO144" s="256" t="s">
        <v>473</v>
      </c>
      <c r="FP144" s="256" t="s">
        <v>473</v>
      </c>
      <c r="FQ144" s="256" t="s">
        <v>473</v>
      </c>
      <c r="FR144" s="256" t="s">
        <v>473</v>
      </c>
      <c r="FS144" s="256" t="s">
        <v>473</v>
      </c>
      <c r="FT144" s="255">
        <v>18808</v>
      </c>
      <c r="FU144" s="255">
        <v>8221</v>
      </c>
      <c r="FV144" s="255">
        <v>8085</v>
      </c>
      <c r="FW144" s="255">
        <v>136</v>
      </c>
      <c r="FX144" s="255">
        <v>10586</v>
      </c>
      <c r="FY144" s="256">
        <v>113805778</v>
      </c>
      <c r="FZ144" s="256">
        <v>100269943</v>
      </c>
      <c r="GA144" s="255">
        <v>2607593.5826495299</v>
      </c>
      <c r="GB144" s="260">
        <v>105910.24719692999</v>
      </c>
      <c r="GC144" s="242">
        <v>583.06053462187299</v>
      </c>
      <c r="GD144" s="239">
        <v>40818.067820969103</v>
      </c>
      <c r="GE144" s="239">
        <v>35811.320136986302</v>
      </c>
      <c r="GF144" s="239">
        <v>68896.832500000004</v>
      </c>
      <c r="GG144" s="239">
        <v>90955.579394736895</v>
      </c>
      <c r="GH144" s="249" t="s">
        <v>473</v>
      </c>
      <c r="GI144" s="239">
        <v>37937.859182539803</v>
      </c>
      <c r="GJ144" s="239">
        <v>73628.9080476292</v>
      </c>
      <c r="GK144" s="249">
        <v>98169.703698630197</v>
      </c>
      <c r="GL144" s="239">
        <v>32606.263533389701</v>
      </c>
      <c r="GM144" s="239">
        <v>32994.189572649499</v>
      </c>
      <c r="GN144" s="239">
        <v>28573.400296296299</v>
      </c>
      <c r="GO144" s="239">
        <v>32198.738145695399</v>
      </c>
      <c r="GP144" s="239">
        <v>69629.709391206503</v>
      </c>
      <c r="GQ144" s="239">
        <v>49820.178785357697</v>
      </c>
      <c r="GR144" s="239">
        <v>73258.494177215107</v>
      </c>
      <c r="GS144" s="239">
        <v>91969.006774912399</v>
      </c>
      <c r="GT144" s="239">
        <v>52671.235005917202</v>
      </c>
      <c r="GU144" s="239">
        <v>71251.892987598796</v>
      </c>
      <c r="GV144" s="239">
        <v>43073.367154276602</v>
      </c>
      <c r="GW144" s="239">
        <v>38575.824782239899</v>
      </c>
      <c r="GX144" s="239">
        <v>47425.516285952697</v>
      </c>
      <c r="GY144" s="239">
        <v>69159.491737226301</v>
      </c>
      <c r="GZ144" s="239">
        <v>45218.337626636298</v>
      </c>
      <c r="HA144" s="239">
        <v>42516.5224137931</v>
      </c>
      <c r="HB144" s="239">
        <v>64236.737138389501</v>
      </c>
      <c r="HC144" s="239">
        <v>70712.254990791305</v>
      </c>
      <c r="HD144" s="239">
        <v>76922.597407635505</v>
      </c>
      <c r="HE144" s="239">
        <v>37939.510383692999</v>
      </c>
      <c r="HF144" s="239">
        <v>29607.806962025301</v>
      </c>
      <c r="HG144" s="239">
        <v>100595.961375136</v>
      </c>
      <c r="HH144" s="239">
        <v>94328.622903494295</v>
      </c>
      <c r="HI144" s="239">
        <v>34668.628492305797</v>
      </c>
      <c r="HJ144" s="239">
        <v>47500.2429026272</v>
      </c>
      <c r="HK144" s="239">
        <v>51207.279548892802</v>
      </c>
      <c r="HL144" s="239">
        <v>41169.017668255503</v>
      </c>
      <c r="HM144" s="239">
        <v>19777.281585275501</v>
      </c>
      <c r="HN144" s="239">
        <v>53539.1569350223</v>
      </c>
      <c r="HO144" s="239">
        <v>46809.596923076897</v>
      </c>
      <c r="HP144" s="239">
        <v>103690.353123487</v>
      </c>
      <c r="HQ144" s="239">
        <v>49262.910900836199</v>
      </c>
      <c r="HR144" s="239">
        <v>83265.0892558583</v>
      </c>
      <c r="HS144" s="239">
        <v>110738.149301389</v>
      </c>
      <c r="HT144" s="239">
        <v>65827.167364802794</v>
      </c>
      <c r="HU144" s="239">
        <v>46306.376023550802</v>
      </c>
      <c r="HV144" s="239">
        <v>42944.055318744002</v>
      </c>
      <c r="HW144" s="239">
        <v>34998.681351351297</v>
      </c>
      <c r="HX144" s="239">
        <v>88589.500040673898</v>
      </c>
      <c r="HY144" s="239">
        <v>92787.284417344199</v>
      </c>
      <c r="HZ144" s="239">
        <v>35637.3406628214</v>
      </c>
      <c r="IA144" s="239">
        <v>32806.7571798274</v>
      </c>
      <c r="IB144" s="239">
        <v>36385.251076246401</v>
      </c>
      <c r="IC144" s="239">
        <v>50610.613423634197</v>
      </c>
      <c r="ID144" s="239">
        <v>103856.951098968</v>
      </c>
      <c r="IE144" s="239">
        <v>51059.146188314699</v>
      </c>
      <c r="IF144" s="239">
        <v>37213.200693815903</v>
      </c>
      <c r="IG144" s="239">
        <v>46057.687427578101</v>
      </c>
      <c r="IH144" s="256"/>
      <c r="II144" s="256"/>
      <c r="IJ144" s="256"/>
      <c r="IK144" s="256"/>
      <c r="IL144" s="256"/>
      <c r="IM144" s="256"/>
      <c r="IN144" s="256"/>
      <c r="IO144" s="256"/>
      <c r="IP144" s="219"/>
    </row>
    <row r="145" spans="1:250" ht="15.75" customHeight="1">
      <c r="A145" s="237">
        <v>43952</v>
      </c>
      <c r="B145" s="255">
        <v>8027.4736842105303</v>
      </c>
      <c r="C145" s="255">
        <v>11940</v>
      </c>
      <c r="D145" s="255">
        <v>9095.8333333333303</v>
      </c>
      <c r="E145" s="255">
        <v>14533.1578947368</v>
      </c>
      <c r="F145" s="255">
        <v>43135</v>
      </c>
      <c r="G145" s="255">
        <v>16419.166666666701</v>
      </c>
      <c r="H145" s="256"/>
      <c r="I145" s="256"/>
      <c r="J145" s="255">
        <v>43888</v>
      </c>
      <c r="K145" s="255">
        <v>21615</v>
      </c>
      <c r="L145" s="255">
        <v>6325</v>
      </c>
      <c r="M145" s="255">
        <v>234784</v>
      </c>
      <c r="N145" s="255">
        <v>54533</v>
      </c>
      <c r="O145" s="255">
        <v>16990</v>
      </c>
      <c r="P145" s="255">
        <v>160275</v>
      </c>
      <c r="Q145" s="255">
        <v>18903</v>
      </c>
      <c r="R145" s="255">
        <v>11264</v>
      </c>
      <c r="S145" s="255">
        <v>24617</v>
      </c>
      <c r="T145" s="256">
        <v>122382</v>
      </c>
      <c r="U145" s="256">
        <v>562102</v>
      </c>
      <c r="V145" s="256"/>
      <c r="W145" s="256"/>
      <c r="X145" s="256"/>
      <c r="Y145" s="256"/>
      <c r="Z145" s="256"/>
      <c r="AA145" s="256"/>
      <c r="AB145" s="256"/>
      <c r="AC145" s="256"/>
      <c r="AD145" s="240">
        <v>68395</v>
      </c>
      <c r="AE145" s="240">
        <v>2071</v>
      </c>
      <c r="AF145" s="240">
        <v>31</v>
      </c>
      <c r="AG145" s="255">
        <v>158</v>
      </c>
      <c r="AH145" s="255">
        <v>149</v>
      </c>
      <c r="AI145" s="238">
        <v>11225</v>
      </c>
      <c r="AJ145" s="240">
        <f t="shared" si="0"/>
        <v>82029</v>
      </c>
      <c r="AK145" s="240">
        <v>6560765</v>
      </c>
      <c r="AL145" s="240">
        <v>353077</v>
      </c>
      <c r="AM145" s="240">
        <v>5210</v>
      </c>
      <c r="AN145" s="255">
        <v>1634</v>
      </c>
      <c r="AO145" s="255">
        <v>4190</v>
      </c>
      <c r="AP145" s="255">
        <v>1135253</v>
      </c>
      <c r="AQ145" s="240">
        <v>8060129</v>
      </c>
      <c r="AR145" s="240">
        <v>6952851</v>
      </c>
      <c r="AS145" s="255">
        <v>1107278</v>
      </c>
      <c r="AT145" s="240">
        <v>8060129</v>
      </c>
      <c r="AU145" s="256"/>
      <c r="AV145" s="256"/>
      <c r="AW145" s="256"/>
      <c r="AX145" s="256"/>
      <c r="AY145" s="256"/>
      <c r="AZ145" s="256"/>
      <c r="BA145" s="256"/>
      <c r="BB145" s="256"/>
      <c r="BC145" s="256"/>
      <c r="BD145" s="256"/>
      <c r="BE145" s="256"/>
      <c r="BF145" s="256"/>
      <c r="BG145" s="256"/>
      <c r="BH145" s="256"/>
      <c r="BI145" s="238">
        <v>39713</v>
      </c>
      <c r="BJ145" s="238">
        <v>2921</v>
      </c>
      <c r="BK145" s="240">
        <v>419</v>
      </c>
      <c r="BL145" s="238">
        <v>765</v>
      </c>
      <c r="BM145" s="238">
        <v>27920</v>
      </c>
      <c r="BN145" s="238">
        <v>3853</v>
      </c>
      <c r="BO145" s="238">
        <f t="shared" si="2"/>
        <v>75591</v>
      </c>
      <c r="BP145" s="238">
        <v>8797233</v>
      </c>
      <c r="BQ145" s="238">
        <v>758176</v>
      </c>
      <c r="BR145" s="240">
        <v>93506</v>
      </c>
      <c r="BS145" s="238">
        <v>286205</v>
      </c>
      <c r="BT145" s="238">
        <v>5366481</v>
      </c>
      <c r="BU145" s="238">
        <v>962333</v>
      </c>
      <c r="BV145" s="238">
        <f t="shared" si="3"/>
        <v>16263934</v>
      </c>
      <c r="BW145" s="238">
        <v>13466312</v>
      </c>
      <c r="BX145" s="238">
        <v>2797622</v>
      </c>
      <c r="BY145" s="250">
        <f t="shared" si="1"/>
        <v>16263934</v>
      </c>
      <c r="BZ145" s="240">
        <v>33094.706148944199</v>
      </c>
      <c r="CA145" s="256">
        <v>583</v>
      </c>
      <c r="CB145" s="256">
        <v>228</v>
      </c>
      <c r="CC145" s="256">
        <v>72</v>
      </c>
      <c r="CD145" s="256">
        <v>65383</v>
      </c>
      <c r="CE145" s="256">
        <v>648543</v>
      </c>
      <c r="CF145" s="255">
        <v>6791624.0471700002</v>
      </c>
      <c r="CG145" s="255">
        <v>78682455.992342994</v>
      </c>
      <c r="CH145" s="256"/>
      <c r="CI145" s="256"/>
      <c r="CJ145" s="258">
        <v>61.186262045196798</v>
      </c>
      <c r="CK145" s="256">
        <v>12.828148998574299</v>
      </c>
      <c r="CL145" s="256">
        <v>0.42927768216605</v>
      </c>
      <c r="CM145" s="256">
        <v>24.744657924253499</v>
      </c>
      <c r="CN145" s="256">
        <v>5.1463704147688203</v>
      </c>
      <c r="CO145" s="256">
        <v>0</v>
      </c>
      <c r="CP145" s="256">
        <v>51.890702940850304</v>
      </c>
      <c r="CQ145" s="256">
        <v>4.96084387571993</v>
      </c>
      <c r="CR145" s="255">
        <v>2210</v>
      </c>
      <c r="CS145" s="255">
        <v>21276</v>
      </c>
      <c r="CT145" s="255">
        <v>9278</v>
      </c>
      <c r="CU145" s="255">
        <v>77864</v>
      </c>
      <c r="CV145" s="255">
        <v>1337</v>
      </c>
      <c r="CW145" s="255">
        <v>16685</v>
      </c>
      <c r="CX145" s="255">
        <v>2718</v>
      </c>
      <c r="CY145" s="255">
        <v>17841</v>
      </c>
      <c r="CZ145" s="255">
        <v>119707.36</v>
      </c>
      <c r="DA145" s="255">
        <v>999860.25800000003</v>
      </c>
      <c r="DB145" s="255">
        <v>30147.752</v>
      </c>
      <c r="DC145" s="255">
        <v>377758.70799999998</v>
      </c>
      <c r="DD145" s="256"/>
      <c r="DE145" s="255" t="s">
        <v>473</v>
      </c>
      <c r="DF145" s="255">
        <v>3.5914414832419999</v>
      </c>
      <c r="DG145" s="255">
        <v>23.401307101877801</v>
      </c>
      <c r="DH145" s="255">
        <v>23.565406949454399</v>
      </c>
      <c r="DI145" s="238">
        <v>169834.701</v>
      </c>
      <c r="DJ145" s="238">
        <v>46282.936999999998</v>
      </c>
      <c r="DK145" s="238">
        <v>113941.955</v>
      </c>
      <c r="DL145" s="238">
        <v>208828.61</v>
      </c>
      <c r="DM145" s="238">
        <v>8195.5370000000003</v>
      </c>
      <c r="DN145" s="238">
        <v>18605.956880000002</v>
      </c>
      <c r="DO145" s="238">
        <v>59.164000000000001</v>
      </c>
      <c r="DP145" s="238">
        <v>263.17500000000001</v>
      </c>
      <c r="DQ145" s="238">
        <v>566012.03587999998</v>
      </c>
      <c r="DR145" s="259">
        <v>51374</v>
      </c>
      <c r="DS145" s="259">
        <v>4155</v>
      </c>
      <c r="DT145" s="259">
        <v>34492</v>
      </c>
      <c r="DU145" s="259">
        <v>43384</v>
      </c>
      <c r="DV145" s="259">
        <v>919</v>
      </c>
      <c r="DW145" s="259">
        <v>6880</v>
      </c>
      <c r="DX145" s="259">
        <v>17129</v>
      </c>
      <c r="DY145" s="256">
        <v>0</v>
      </c>
      <c r="DZ145" s="257">
        <v>158333</v>
      </c>
      <c r="EA145" s="259">
        <v>2480397</v>
      </c>
      <c r="EB145" s="259">
        <v>5508</v>
      </c>
      <c r="EC145" s="259">
        <v>13432</v>
      </c>
      <c r="ED145" s="259">
        <v>342</v>
      </c>
      <c r="EE145" s="259">
        <v>1309</v>
      </c>
      <c r="EF145" s="259">
        <v>255</v>
      </c>
      <c r="EG145" s="259">
        <v>3832</v>
      </c>
      <c r="EH145" s="259">
        <v>1601</v>
      </c>
      <c r="EI145" s="256"/>
      <c r="EJ145" s="256"/>
      <c r="EK145" s="256"/>
      <c r="EL145" s="256"/>
      <c r="EM145" s="256"/>
      <c r="EN145" s="256">
        <v>1879</v>
      </c>
      <c r="EO145" s="256" t="s">
        <v>473</v>
      </c>
      <c r="EP145" s="256" t="s">
        <v>473</v>
      </c>
      <c r="EQ145" s="256" t="s">
        <v>473</v>
      </c>
      <c r="ER145" s="256" t="s">
        <v>473</v>
      </c>
      <c r="ES145" s="256" t="s">
        <v>473</v>
      </c>
      <c r="ET145" s="256" t="s">
        <v>473</v>
      </c>
      <c r="EU145" s="256" t="s">
        <v>473</v>
      </c>
      <c r="EV145" s="257">
        <v>5969</v>
      </c>
      <c r="EW145" s="257" t="s">
        <v>473</v>
      </c>
      <c r="EX145" s="257" t="s">
        <v>473</v>
      </c>
      <c r="EY145" s="257" t="s">
        <v>473</v>
      </c>
      <c r="EZ145" s="257" t="s">
        <v>473</v>
      </c>
      <c r="FA145" s="257" t="s">
        <v>473</v>
      </c>
      <c r="FB145" s="257" t="s">
        <v>473</v>
      </c>
      <c r="FC145" s="257" t="s">
        <v>473</v>
      </c>
      <c r="FD145" s="256" t="s">
        <v>473</v>
      </c>
      <c r="FE145" s="256" t="s">
        <v>473</v>
      </c>
      <c r="FF145" s="256" t="s">
        <v>473</v>
      </c>
      <c r="FG145" s="256" t="s">
        <v>473</v>
      </c>
      <c r="FH145" s="256" t="s">
        <v>473</v>
      </c>
      <c r="FI145" s="256" t="s">
        <v>473</v>
      </c>
      <c r="FJ145" s="256" t="s">
        <v>473</v>
      </c>
      <c r="FK145" s="256" t="s">
        <v>473</v>
      </c>
      <c r="FL145" s="256" t="s">
        <v>473</v>
      </c>
      <c r="FM145" s="256" t="s">
        <v>473</v>
      </c>
      <c r="FN145" s="256" t="s">
        <v>473</v>
      </c>
      <c r="FO145" s="256" t="s">
        <v>473</v>
      </c>
      <c r="FP145" s="256" t="s">
        <v>473</v>
      </c>
      <c r="FQ145" s="256" t="s">
        <v>473</v>
      </c>
      <c r="FR145" s="256" t="s">
        <v>473</v>
      </c>
      <c r="FS145" s="256" t="s">
        <v>473</v>
      </c>
      <c r="FT145" s="255">
        <v>22905</v>
      </c>
      <c r="FU145" s="255">
        <v>8957</v>
      </c>
      <c r="FV145" s="255">
        <v>8848</v>
      </c>
      <c r="FW145" s="255">
        <v>109</v>
      </c>
      <c r="FX145" s="255">
        <v>13948</v>
      </c>
      <c r="FY145" s="256">
        <v>144747665</v>
      </c>
      <c r="FZ145" s="256">
        <v>127110448</v>
      </c>
      <c r="GA145" s="255">
        <v>3024720.4926592899</v>
      </c>
      <c r="GB145" s="260">
        <v>122781.34045954001</v>
      </c>
      <c r="GC145" s="242">
        <v>587.54264723142398</v>
      </c>
      <c r="GD145" s="239">
        <v>41740.125675549098</v>
      </c>
      <c r="GE145" s="239">
        <v>33936.044155844102</v>
      </c>
      <c r="GF145" s="239">
        <v>75157.600000000006</v>
      </c>
      <c r="GG145" s="239">
        <v>94941.958702702803</v>
      </c>
      <c r="GH145" s="249" t="s">
        <v>473</v>
      </c>
      <c r="GI145" s="239">
        <v>39664.124702290101</v>
      </c>
      <c r="GJ145" s="239">
        <v>71878.5866018503</v>
      </c>
      <c r="GK145" s="249">
        <v>94237.081081081094</v>
      </c>
      <c r="GL145" s="239">
        <v>33556.014740368599</v>
      </c>
      <c r="GM145" s="239">
        <v>34232.069023917204</v>
      </c>
      <c r="GN145" s="239">
        <v>29210.1696675901</v>
      </c>
      <c r="GO145" s="239">
        <v>32016.1715574468</v>
      </c>
      <c r="GP145" s="239">
        <v>61384.121887640598</v>
      </c>
      <c r="GQ145" s="239">
        <v>48550.121150895196</v>
      </c>
      <c r="GR145" s="239">
        <v>80141.201637931095</v>
      </c>
      <c r="GS145" s="239">
        <v>92091.018457632497</v>
      </c>
      <c r="GT145" s="239">
        <v>54046.560785613103</v>
      </c>
      <c r="GU145" s="239">
        <v>55393.522509033501</v>
      </c>
      <c r="GV145" s="239">
        <v>44507.885642458103</v>
      </c>
      <c r="GW145" s="239">
        <v>39716.171826025602</v>
      </c>
      <c r="GX145" s="239">
        <v>50035.636525273701</v>
      </c>
      <c r="GY145" s="239">
        <v>66521.115182481793</v>
      </c>
      <c r="GZ145" s="239">
        <v>46824.564306192697</v>
      </c>
      <c r="HA145" s="239">
        <v>40156.967264957297</v>
      </c>
      <c r="HB145" s="239">
        <v>66414.519350547896</v>
      </c>
      <c r="HC145" s="239">
        <v>73490.508217792405</v>
      </c>
      <c r="HD145" s="239">
        <v>78101.848088779094</v>
      </c>
      <c r="HE145" s="239">
        <v>39708.781341134098</v>
      </c>
      <c r="HF145" s="239">
        <v>34322.508283582101</v>
      </c>
      <c r="HG145" s="239">
        <v>101526.835499151</v>
      </c>
      <c r="HH145" s="239">
        <v>89601.584304746095</v>
      </c>
      <c r="HI145" s="239">
        <v>36161.877016426501</v>
      </c>
      <c r="HJ145" s="239">
        <v>52080.1714297941</v>
      </c>
      <c r="HK145" s="239">
        <v>51558.706821896798</v>
      </c>
      <c r="HL145" s="239">
        <v>40598.634090107596</v>
      </c>
      <c r="HM145" s="239">
        <v>20045.022584163798</v>
      </c>
      <c r="HN145" s="239">
        <v>53716.749031304003</v>
      </c>
      <c r="HO145" s="239">
        <v>72221.3373333333</v>
      </c>
      <c r="HP145" s="239">
        <v>98856.098398058297</v>
      </c>
      <c r="HQ145" s="239">
        <v>47986.901346908802</v>
      </c>
      <c r="HR145" s="239">
        <v>80651.189092920395</v>
      </c>
      <c r="HS145" s="239">
        <v>109436.52550797899</v>
      </c>
      <c r="HT145" s="239">
        <v>65710.078158497403</v>
      </c>
      <c r="HU145" s="239">
        <v>46910.999045871598</v>
      </c>
      <c r="HV145" s="239">
        <v>43435.804587138598</v>
      </c>
      <c r="HW145" s="239">
        <v>35814.841501210598</v>
      </c>
      <c r="HX145" s="239">
        <v>82370.306074091306</v>
      </c>
      <c r="HY145" s="239">
        <v>163987.14679487201</v>
      </c>
      <c r="HZ145" s="239">
        <v>35665.748418979703</v>
      </c>
      <c r="IA145" s="239">
        <v>35053.529819624702</v>
      </c>
      <c r="IB145" s="239">
        <v>35848.566133979199</v>
      </c>
      <c r="IC145" s="239">
        <v>50714.890888288297</v>
      </c>
      <c r="ID145" s="239">
        <v>93027.376162790504</v>
      </c>
      <c r="IE145" s="239">
        <v>51658.690129379203</v>
      </c>
      <c r="IF145" s="239">
        <v>37295.107014867797</v>
      </c>
      <c r="IG145" s="239">
        <v>47611.971609249304</v>
      </c>
      <c r="IH145" s="256"/>
      <c r="II145" s="256"/>
      <c r="IJ145" s="256"/>
      <c r="IK145" s="256"/>
      <c r="IL145" s="256"/>
      <c r="IM145" s="256"/>
      <c r="IN145" s="256"/>
      <c r="IO145" s="256"/>
      <c r="IP145" s="219"/>
    </row>
    <row r="146" spans="1:250" ht="15.75" customHeight="1">
      <c r="A146" s="237">
        <v>43983</v>
      </c>
      <c r="B146" s="255">
        <v>8534.2857142857101</v>
      </c>
      <c r="C146" s="255">
        <v>12461.190476190501</v>
      </c>
      <c r="D146" s="255">
        <v>9762.5263157894697</v>
      </c>
      <c r="E146" s="255">
        <v>15385.714285714301</v>
      </c>
      <c r="F146" s="255">
        <v>44417.75</v>
      </c>
      <c r="G146" s="255">
        <v>17139.523809523798</v>
      </c>
      <c r="H146" s="256"/>
      <c r="I146" s="256"/>
      <c r="J146" s="255">
        <v>49627</v>
      </c>
      <c r="K146" s="255">
        <v>18823</v>
      </c>
      <c r="L146" s="255">
        <v>7337</v>
      </c>
      <c r="M146" s="255">
        <v>258524</v>
      </c>
      <c r="N146" s="255">
        <v>47056</v>
      </c>
      <c r="O146" s="255">
        <v>18738</v>
      </c>
      <c r="P146" s="255">
        <v>178675</v>
      </c>
      <c r="Q146" s="255">
        <v>16398</v>
      </c>
      <c r="R146" s="255">
        <v>11249</v>
      </c>
      <c r="S146" s="255">
        <v>24655</v>
      </c>
      <c r="T146" s="256">
        <v>116533</v>
      </c>
      <c r="U146" s="255">
        <v>524295</v>
      </c>
      <c r="V146" s="256"/>
      <c r="W146" s="256"/>
      <c r="X146" s="256"/>
      <c r="Y146" s="256"/>
      <c r="Z146" s="256"/>
      <c r="AA146" s="256"/>
      <c r="AB146" s="256"/>
      <c r="AC146" s="256"/>
      <c r="AD146" s="240">
        <v>80262</v>
      </c>
      <c r="AE146" s="240">
        <v>2605</v>
      </c>
      <c r="AF146" s="240">
        <v>33</v>
      </c>
      <c r="AG146" s="255">
        <v>162</v>
      </c>
      <c r="AH146" s="255">
        <v>131</v>
      </c>
      <c r="AI146" s="238">
        <v>14998</v>
      </c>
      <c r="AJ146" s="240">
        <f t="shared" si="0"/>
        <v>98191</v>
      </c>
      <c r="AK146" s="240">
        <v>7673055</v>
      </c>
      <c r="AL146" s="240">
        <v>435686</v>
      </c>
      <c r="AM146" s="240">
        <v>6308</v>
      </c>
      <c r="AN146" s="255">
        <v>1564</v>
      </c>
      <c r="AO146" s="255">
        <v>3905</v>
      </c>
      <c r="AP146" s="255">
        <v>1561500</v>
      </c>
      <c r="AQ146" s="240">
        <v>9682018</v>
      </c>
      <c r="AR146" s="240">
        <v>8089525</v>
      </c>
      <c r="AS146" s="255">
        <v>1592493</v>
      </c>
      <c r="AT146" s="240">
        <v>9682018</v>
      </c>
      <c r="AU146" s="256"/>
      <c r="AV146" s="256"/>
      <c r="AW146" s="256"/>
      <c r="AX146" s="256"/>
      <c r="AY146" s="256"/>
      <c r="AZ146" s="256"/>
      <c r="BA146" s="256"/>
      <c r="BB146" s="256"/>
      <c r="BC146" s="256"/>
      <c r="BD146" s="256"/>
      <c r="BE146" s="256"/>
      <c r="BF146" s="256"/>
      <c r="BG146" s="256"/>
      <c r="BH146" s="256"/>
      <c r="BI146" s="238">
        <v>46497</v>
      </c>
      <c r="BJ146" s="238">
        <v>3396</v>
      </c>
      <c r="BK146" s="240">
        <v>413</v>
      </c>
      <c r="BL146" s="238">
        <v>727</v>
      </c>
      <c r="BM146" s="238">
        <v>30880</v>
      </c>
      <c r="BN146" s="238">
        <v>4261</v>
      </c>
      <c r="BO146" s="238">
        <f t="shared" si="2"/>
        <v>86174</v>
      </c>
      <c r="BP146" s="238">
        <v>10377303</v>
      </c>
      <c r="BQ146" s="238">
        <v>901087</v>
      </c>
      <c r="BR146" s="240">
        <v>98934</v>
      </c>
      <c r="BS146" s="238">
        <v>268410</v>
      </c>
      <c r="BT146" s="238">
        <v>5879790</v>
      </c>
      <c r="BU146" s="238">
        <v>1092238</v>
      </c>
      <c r="BV146" s="238">
        <f t="shared" si="3"/>
        <v>18617762</v>
      </c>
      <c r="BW146" s="238">
        <v>15406464</v>
      </c>
      <c r="BX146" s="238">
        <v>3211298</v>
      </c>
      <c r="BY146" s="250">
        <f t="shared" si="1"/>
        <v>18617762</v>
      </c>
      <c r="BZ146" s="240">
        <v>33736.156003903598</v>
      </c>
      <c r="CA146" s="256">
        <v>735</v>
      </c>
      <c r="CB146" s="256">
        <v>285</v>
      </c>
      <c r="CC146" s="256">
        <v>115</v>
      </c>
      <c r="CD146" s="256">
        <v>96846</v>
      </c>
      <c r="CE146" s="256">
        <v>797794</v>
      </c>
      <c r="CF146" s="255">
        <v>6766201.6276599998</v>
      </c>
      <c r="CG146" s="255">
        <v>78329569.570656002</v>
      </c>
      <c r="CH146" s="256"/>
      <c r="CI146" s="256"/>
      <c r="CJ146" s="258">
        <v>397.321571531752</v>
      </c>
      <c r="CK146" s="256">
        <v>53.143039482248298</v>
      </c>
      <c r="CL146" s="256">
        <v>18.470806328156598</v>
      </c>
      <c r="CM146" s="256">
        <v>5.9014225634500201</v>
      </c>
      <c r="CN146" s="256">
        <v>3.4947895157143098</v>
      </c>
      <c r="CO146" s="256">
        <v>0</v>
      </c>
      <c r="CP146" s="256">
        <v>10.454294174287</v>
      </c>
      <c r="CQ146" s="256">
        <v>8.5356479361437891</v>
      </c>
      <c r="CR146" s="255">
        <v>4392</v>
      </c>
      <c r="CS146" s="255">
        <v>37398</v>
      </c>
      <c r="CT146" s="255">
        <v>16348</v>
      </c>
      <c r="CU146" s="255">
        <v>128406</v>
      </c>
      <c r="CV146" s="255">
        <v>2277</v>
      </c>
      <c r="CW146" s="255">
        <v>23791</v>
      </c>
      <c r="CX146" s="255">
        <v>4300</v>
      </c>
      <c r="CY146" s="255">
        <v>26831</v>
      </c>
      <c r="CZ146" s="255">
        <v>115199.45</v>
      </c>
      <c r="DA146" s="255">
        <v>921885.17099999997</v>
      </c>
      <c r="DB146" s="255">
        <v>40727.078000000001</v>
      </c>
      <c r="DC146" s="255">
        <v>457476.58</v>
      </c>
      <c r="DD146" s="256"/>
      <c r="DE146" s="255" t="s">
        <v>473</v>
      </c>
      <c r="DF146" s="255">
        <v>3.9782388059136098</v>
      </c>
      <c r="DG146" s="255">
        <v>28.376865526389601</v>
      </c>
      <c r="DH146" s="256">
        <v>29.519293493483801</v>
      </c>
      <c r="DI146" s="238">
        <v>162052.07500000001</v>
      </c>
      <c r="DJ146" s="238">
        <v>40337.627</v>
      </c>
      <c r="DK146" s="238">
        <v>125220.27899999999</v>
      </c>
      <c r="DL146" s="238">
        <v>230361.45600000001</v>
      </c>
      <c r="DM146" s="238">
        <v>9850.6560000000009</v>
      </c>
      <c r="DN146" s="238">
        <v>18779.469880000001</v>
      </c>
      <c r="DO146" s="238">
        <v>46.158000000000001</v>
      </c>
      <c r="DP146" s="238">
        <v>269.75799999999998</v>
      </c>
      <c r="DQ146" s="238">
        <v>586917.47887999995</v>
      </c>
      <c r="DR146" s="259">
        <v>92904</v>
      </c>
      <c r="DS146" s="259">
        <v>6507</v>
      </c>
      <c r="DT146" s="259">
        <v>40345</v>
      </c>
      <c r="DU146" s="259">
        <v>21047</v>
      </c>
      <c r="DV146" s="259">
        <v>1610</v>
      </c>
      <c r="DW146" s="259">
        <v>11393</v>
      </c>
      <c r="DX146" s="259">
        <v>21523</v>
      </c>
      <c r="DY146" s="256">
        <v>0</v>
      </c>
      <c r="DZ146" s="257">
        <v>195329</v>
      </c>
      <c r="EA146" s="259">
        <v>2882100</v>
      </c>
      <c r="EB146" s="259">
        <v>8846</v>
      </c>
      <c r="EC146" s="259">
        <v>14211</v>
      </c>
      <c r="ED146" s="259">
        <v>605</v>
      </c>
      <c r="EE146" s="259">
        <v>851</v>
      </c>
      <c r="EF146" s="259">
        <v>2560</v>
      </c>
      <c r="EG146" s="259">
        <v>2491</v>
      </c>
      <c r="EH146" s="256">
        <v>1638</v>
      </c>
      <c r="EI146" s="256"/>
      <c r="EJ146" s="256"/>
      <c r="EK146" s="256"/>
      <c r="EL146" s="256"/>
      <c r="EM146" s="256"/>
      <c r="EN146" s="257">
        <v>767</v>
      </c>
      <c r="EO146" s="256">
        <v>154</v>
      </c>
      <c r="EP146" s="256" t="s">
        <v>473</v>
      </c>
      <c r="EQ146" s="256" t="s">
        <v>473</v>
      </c>
      <c r="ER146" s="256" t="s">
        <v>473</v>
      </c>
      <c r="ES146" s="256" t="s">
        <v>473</v>
      </c>
      <c r="ET146" s="256" t="s">
        <v>473</v>
      </c>
      <c r="EU146" s="256" t="s">
        <v>473</v>
      </c>
      <c r="EV146" s="257">
        <v>2261</v>
      </c>
      <c r="EW146" s="257">
        <v>1230</v>
      </c>
      <c r="EX146" s="257" t="s">
        <v>473</v>
      </c>
      <c r="EY146" s="257" t="s">
        <v>473</v>
      </c>
      <c r="EZ146" s="257" t="s">
        <v>473</v>
      </c>
      <c r="FA146" s="257" t="s">
        <v>473</v>
      </c>
      <c r="FB146" s="257" t="s">
        <v>473</v>
      </c>
      <c r="FC146" s="257" t="s">
        <v>473</v>
      </c>
      <c r="FD146" s="256" t="s">
        <v>473</v>
      </c>
      <c r="FE146" s="256">
        <v>7.9870129870129896</v>
      </c>
      <c r="FF146" s="256" t="s">
        <v>473</v>
      </c>
      <c r="FG146" s="256" t="s">
        <v>473</v>
      </c>
      <c r="FH146" s="256" t="s">
        <v>473</v>
      </c>
      <c r="FI146" s="256" t="s">
        <v>473</v>
      </c>
      <c r="FJ146" s="256" t="s">
        <v>473</v>
      </c>
      <c r="FK146" s="256" t="s">
        <v>473</v>
      </c>
      <c r="FL146" s="256" t="s">
        <v>473</v>
      </c>
      <c r="FM146" s="256">
        <v>5.8310000000000004</v>
      </c>
      <c r="FN146" s="256" t="s">
        <v>473</v>
      </c>
      <c r="FO146" s="256" t="s">
        <v>473</v>
      </c>
      <c r="FP146" s="256" t="s">
        <v>473</v>
      </c>
      <c r="FQ146" s="256" t="s">
        <v>473</v>
      </c>
      <c r="FR146" s="256" t="s">
        <v>473</v>
      </c>
      <c r="FS146" s="256" t="s">
        <v>473</v>
      </c>
      <c r="FT146" s="255">
        <v>25514</v>
      </c>
      <c r="FU146" s="255">
        <v>9100</v>
      </c>
      <c r="FV146" s="255">
        <v>8979</v>
      </c>
      <c r="FW146" s="255">
        <v>121</v>
      </c>
      <c r="FX146" s="255">
        <v>16413</v>
      </c>
      <c r="FY146" s="256">
        <v>179574148</v>
      </c>
      <c r="FZ146" s="256">
        <v>164572140</v>
      </c>
      <c r="GA146" s="255">
        <v>3649521.0487466198</v>
      </c>
      <c r="GB146" s="260">
        <v>148233.91161626999</v>
      </c>
      <c r="GC146" s="242">
        <v>595.56604347964196</v>
      </c>
      <c r="GD146" s="239">
        <v>60860.623581519503</v>
      </c>
      <c r="GE146" s="239">
        <v>52399.924189189202</v>
      </c>
      <c r="GF146" s="239">
        <v>62855.125</v>
      </c>
      <c r="GG146" s="239">
        <v>138349.39086111099</v>
      </c>
      <c r="GH146" s="249" t="s">
        <v>473</v>
      </c>
      <c r="GI146" s="239">
        <v>57850.609478127401</v>
      </c>
      <c r="GJ146" s="239">
        <v>107189.14626948901</v>
      </c>
      <c r="GK146" s="249">
        <v>125155.074831461</v>
      </c>
      <c r="GL146" s="239">
        <v>53401.415700325699</v>
      </c>
      <c r="GM146" s="239">
        <v>54032.366630012999</v>
      </c>
      <c r="GN146" s="239">
        <v>48215.026775956401</v>
      </c>
      <c r="GO146" s="239">
        <v>50311.5862686568</v>
      </c>
      <c r="GP146" s="239">
        <v>93965.088697829793</v>
      </c>
      <c r="GQ146" s="239">
        <v>74819.111169844007</v>
      </c>
      <c r="GR146" s="239">
        <v>107386.708381743</v>
      </c>
      <c r="GS146" s="239">
        <v>143790.94759105399</v>
      </c>
      <c r="GT146" s="239">
        <v>79555.164323563804</v>
      </c>
      <c r="GU146" s="239">
        <v>88206.199874071899</v>
      </c>
      <c r="GV146" s="239">
        <v>72114.6800642054</v>
      </c>
      <c r="GW146" s="239">
        <v>62375.1810339531</v>
      </c>
      <c r="GX146" s="239">
        <v>81339.281353080602</v>
      </c>
      <c r="GY146" s="239">
        <v>100408.42675912401</v>
      </c>
      <c r="GZ146" s="239">
        <v>74780.925444191394</v>
      </c>
      <c r="HA146" s="239">
        <v>59731.7536666667</v>
      </c>
      <c r="HB146" s="239">
        <v>99681.026121495204</v>
      </c>
      <c r="HC146" s="239">
        <v>119765.431549078</v>
      </c>
      <c r="HD146" s="239">
        <v>111589.582658072</v>
      </c>
      <c r="HE146" s="239">
        <v>58785.007532272401</v>
      </c>
      <c r="HF146" s="239">
        <v>49608.321879194598</v>
      </c>
      <c r="HG146" s="239">
        <v>142656.27979732701</v>
      </c>
      <c r="HH146" s="239">
        <v>120087.165412156</v>
      </c>
      <c r="HI146" s="239">
        <v>52545.666868922097</v>
      </c>
      <c r="HJ146" s="239">
        <v>79344.984866303901</v>
      </c>
      <c r="HK146" s="239">
        <v>76672.525102622007</v>
      </c>
      <c r="HL146" s="239">
        <v>62585.153884361898</v>
      </c>
      <c r="HM146" s="239">
        <v>29283.860418527202</v>
      </c>
      <c r="HN146" s="239">
        <v>75932.112681287501</v>
      </c>
      <c r="HO146" s="239">
        <v>59032.473333333299</v>
      </c>
      <c r="HP146" s="239">
        <v>123503.572111651</v>
      </c>
      <c r="HQ146" s="239">
        <v>71488.590490436502</v>
      </c>
      <c r="HR146" s="239">
        <v>124544.28302901299</v>
      </c>
      <c r="HS146" s="239">
        <v>170602.69269362299</v>
      </c>
      <c r="HT146" s="239">
        <v>97439.1715094338</v>
      </c>
      <c r="HU146" s="239">
        <v>70352.746356164207</v>
      </c>
      <c r="HV146" s="239">
        <v>65733.358616980506</v>
      </c>
      <c r="HW146" s="239">
        <v>55297.195416666698</v>
      </c>
      <c r="HX146" s="239">
        <v>118457.856953711</v>
      </c>
      <c r="HY146" s="239">
        <v>137569.399035813</v>
      </c>
      <c r="HZ146" s="239">
        <v>52386.606399133903</v>
      </c>
      <c r="IA146" s="239">
        <v>45465.634139753398</v>
      </c>
      <c r="IB146" s="239">
        <v>52305.155148997801</v>
      </c>
      <c r="IC146" s="239">
        <v>75814.257827951194</v>
      </c>
      <c r="ID146" s="239">
        <v>128538.74282834399</v>
      </c>
      <c r="IE146" s="239">
        <v>77678.238451122204</v>
      </c>
      <c r="IF146" s="239">
        <v>51464.946648247103</v>
      </c>
      <c r="IG146" s="239">
        <v>70397.116112158503</v>
      </c>
      <c r="IH146" s="256"/>
      <c r="II146" s="256"/>
      <c r="IJ146" s="256"/>
      <c r="IK146" s="256"/>
      <c r="IL146" s="256"/>
      <c r="IM146" s="256"/>
      <c r="IN146" s="256"/>
      <c r="IO146" s="256"/>
      <c r="IP146" s="219"/>
    </row>
    <row r="147" spans="1:250" ht="15.75" customHeight="1">
      <c r="A147" s="237">
        <v>44013</v>
      </c>
      <c r="B147" s="255">
        <v>9277.86</v>
      </c>
      <c r="C147" s="255">
        <v>13719.71</v>
      </c>
      <c r="D147" s="255">
        <v>10704.24</v>
      </c>
      <c r="E147" s="255">
        <v>16695.95</v>
      </c>
      <c r="F147" s="255">
        <v>45260.745454545497</v>
      </c>
      <c r="G147" s="255">
        <v>18824.759999999998</v>
      </c>
      <c r="H147" s="256"/>
      <c r="I147" s="256"/>
      <c r="J147" s="255">
        <v>43539</v>
      </c>
      <c r="K147" s="255">
        <v>18670</v>
      </c>
      <c r="L147" s="255">
        <v>5666</v>
      </c>
      <c r="M147" s="255">
        <v>233071</v>
      </c>
      <c r="N147" s="255">
        <v>46469</v>
      </c>
      <c r="O147" s="255">
        <v>16164</v>
      </c>
      <c r="P147" s="255">
        <v>156167</v>
      </c>
      <c r="Q147" s="255">
        <v>16153</v>
      </c>
      <c r="R147" s="255">
        <v>8762</v>
      </c>
      <c r="S147" s="255">
        <v>27555</v>
      </c>
      <c r="T147" s="256">
        <v>130031</v>
      </c>
      <c r="U147" s="255">
        <v>575903</v>
      </c>
      <c r="V147" s="256"/>
      <c r="W147" s="256"/>
      <c r="X147" s="256"/>
      <c r="Y147" s="256"/>
      <c r="Z147" s="256"/>
      <c r="AA147" s="256"/>
      <c r="AB147" s="256"/>
      <c r="AC147" s="256"/>
      <c r="AD147" s="240">
        <v>79318</v>
      </c>
      <c r="AE147" s="240">
        <v>2698</v>
      </c>
      <c r="AF147" s="240">
        <v>55</v>
      </c>
      <c r="AG147" s="255">
        <v>151</v>
      </c>
      <c r="AH147" s="255">
        <v>114</v>
      </c>
      <c r="AI147" s="238">
        <v>13117</v>
      </c>
      <c r="AJ147" s="240">
        <f t="shared" si="0"/>
        <v>95453</v>
      </c>
      <c r="AK147" s="240">
        <v>7448700</v>
      </c>
      <c r="AL147" s="240">
        <v>454659</v>
      </c>
      <c r="AM147" s="240">
        <v>10437</v>
      </c>
      <c r="AN147" s="255">
        <v>1474</v>
      </c>
      <c r="AO147" s="255">
        <v>3347</v>
      </c>
      <c r="AP147" s="255">
        <v>1287816</v>
      </c>
      <c r="AQ147" s="240">
        <v>9206433</v>
      </c>
      <c r="AR147" s="240">
        <v>8079828</v>
      </c>
      <c r="AS147" s="255">
        <v>1126605</v>
      </c>
      <c r="AT147" s="240">
        <v>9206433</v>
      </c>
      <c r="AU147" s="256"/>
      <c r="AV147" s="256"/>
      <c r="AW147" s="256"/>
      <c r="AX147" s="256"/>
      <c r="AY147" s="256"/>
      <c r="AZ147" s="256"/>
      <c r="BA147" s="256"/>
      <c r="BB147" s="256"/>
      <c r="BC147" s="256"/>
      <c r="BD147" s="256"/>
      <c r="BE147" s="256"/>
      <c r="BF147" s="256"/>
      <c r="BG147" s="256"/>
      <c r="BH147" s="256"/>
      <c r="BI147" s="238">
        <v>46391</v>
      </c>
      <c r="BJ147" s="238">
        <v>3026</v>
      </c>
      <c r="BK147" s="240">
        <v>442</v>
      </c>
      <c r="BL147" s="238">
        <v>733</v>
      </c>
      <c r="BM147" s="238">
        <v>30449</v>
      </c>
      <c r="BN147" s="238">
        <v>4635</v>
      </c>
      <c r="BO147" s="238">
        <f t="shared" si="2"/>
        <v>85676</v>
      </c>
      <c r="BP147" s="238">
        <v>10301193</v>
      </c>
      <c r="BQ147" s="238">
        <v>789548</v>
      </c>
      <c r="BR147" s="240">
        <v>111449</v>
      </c>
      <c r="BS147" s="238">
        <v>268748</v>
      </c>
      <c r="BT147" s="238">
        <v>5797890</v>
      </c>
      <c r="BU147" s="238">
        <v>1190846</v>
      </c>
      <c r="BV147" s="238">
        <f t="shared" si="3"/>
        <v>18459674</v>
      </c>
      <c r="BW147" s="238">
        <v>15480454</v>
      </c>
      <c r="BX147" s="238">
        <v>2979220</v>
      </c>
      <c r="BY147" s="250">
        <f t="shared" si="1"/>
        <v>18459674</v>
      </c>
      <c r="BZ147" s="240">
        <v>34439.245338696499</v>
      </c>
      <c r="CA147" s="256">
        <v>792</v>
      </c>
      <c r="CB147" s="256">
        <v>310</v>
      </c>
      <c r="CC147" s="256">
        <v>131</v>
      </c>
      <c r="CD147" s="256">
        <v>112436</v>
      </c>
      <c r="CE147" s="256">
        <v>862675</v>
      </c>
      <c r="CF147" s="256">
        <v>7160536.5044499999</v>
      </c>
      <c r="CG147" s="255">
        <v>81240048.675720006</v>
      </c>
      <c r="CH147" s="256"/>
      <c r="CI147" s="256"/>
      <c r="CJ147" s="258">
        <v>791.13363481225201</v>
      </c>
      <c r="CK147" s="256">
        <v>55.761601912815202</v>
      </c>
      <c r="CL147" s="256">
        <v>15.0322458986412</v>
      </c>
      <c r="CM147" s="256">
        <v>6.4431263267530596</v>
      </c>
      <c r="CN147" s="256">
        <v>4.0216112128100301</v>
      </c>
      <c r="CO147" s="256">
        <v>0</v>
      </c>
      <c r="CP147" s="256">
        <v>9.1908060637725004</v>
      </c>
      <c r="CQ147" s="256">
        <v>9.5506085852079998</v>
      </c>
      <c r="CR147" s="255">
        <v>3234</v>
      </c>
      <c r="CS147" s="255">
        <v>30596</v>
      </c>
      <c r="CT147" s="255">
        <v>19714</v>
      </c>
      <c r="CU147" s="255">
        <v>147668</v>
      </c>
      <c r="CV147" s="255">
        <v>2358</v>
      </c>
      <c r="CW147" s="255">
        <v>24057</v>
      </c>
      <c r="CX147" s="255">
        <v>4736</v>
      </c>
      <c r="CY147" s="255">
        <v>30087</v>
      </c>
      <c r="CZ147" s="255">
        <v>107942.79</v>
      </c>
      <c r="DA147" s="255">
        <v>1087974.246</v>
      </c>
      <c r="DB147" s="255">
        <v>46610.887000000002</v>
      </c>
      <c r="DC147" s="255">
        <v>498865.29300000001</v>
      </c>
      <c r="DD147" s="256"/>
      <c r="DE147" s="255" t="s">
        <v>473</v>
      </c>
      <c r="DF147" s="255">
        <v>3.8137846064624799</v>
      </c>
      <c r="DG147" s="255">
        <v>28.413431496016798</v>
      </c>
      <c r="DH147" s="255">
        <v>29.532032674280401</v>
      </c>
      <c r="DI147" s="238">
        <v>182096.837</v>
      </c>
      <c r="DJ147" s="238">
        <v>42714.101999999999</v>
      </c>
      <c r="DK147" s="238">
        <v>135927.16500000001</v>
      </c>
      <c r="DL147" s="238">
        <v>248372.459</v>
      </c>
      <c r="DM147" s="238">
        <v>10356.299999999999</v>
      </c>
      <c r="DN147" s="238">
        <v>20099.067879999999</v>
      </c>
      <c r="DO147" s="238">
        <v>52.012</v>
      </c>
      <c r="DP147" s="238">
        <v>330.2</v>
      </c>
      <c r="DQ147" s="238">
        <v>639948.14288000006</v>
      </c>
      <c r="DR147" s="259">
        <v>125772</v>
      </c>
      <c r="DS147" s="259">
        <v>8857</v>
      </c>
      <c r="DT147" s="259">
        <v>46013</v>
      </c>
      <c r="DU147" s="259">
        <v>2083</v>
      </c>
      <c r="DV147" s="259">
        <v>2172</v>
      </c>
      <c r="DW147" s="259">
        <v>14390</v>
      </c>
      <c r="DX147" s="259">
        <v>24772</v>
      </c>
      <c r="DY147" s="256">
        <v>0</v>
      </c>
      <c r="DZ147" s="259">
        <v>224059</v>
      </c>
      <c r="EA147" s="259">
        <v>3264098</v>
      </c>
      <c r="EB147" s="259">
        <v>9011</v>
      </c>
      <c r="EC147" s="259">
        <v>15642</v>
      </c>
      <c r="ED147" s="259">
        <v>709</v>
      </c>
      <c r="EE147" s="259">
        <v>984</v>
      </c>
      <c r="EF147" s="259">
        <v>3289</v>
      </c>
      <c r="EG147" s="259">
        <v>4276</v>
      </c>
      <c r="EH147" s="259">
        <v>1817</v>
      </c>
      <c r="EI147" s="256"/>
      <c r="EJ147" s="256"/>
      <c r="EK147" s="256"/>
      <c r="EL147" s="256"/>
      <c r="EM147" s="256"/>
      <c r="EN147" s="257">
        <v>1016</v>
      </c>
      <c r="EO147" s="256">
        <v>108</v>
      </c>
      <c r="EP147" s="256" t="s">
        <v>473</v>
      </c>
      <c r="EQ147" s="256" t="s">
        <v>473</v>
      </c>
      <c r="ER147" s="256" t="s">
        <v>473</v>
      </c>
      <c r="ES147" s="256" t="s">
        <v>473</v>
      </c>
      <c r="ET147" s="256" t="s">
        <v>473</v>
      </c>
      <c r="EU147" s="256" t="s">
        <v>473</v>
      </c>
      <c r="EV147" s="257">
        <v>2915</v>
      </c>
      <c r="EW147" s="257">
        <v>826</v>
      </c>
      <c r="EX147" s="257" t="s">
        <v>473</v>
      </c>
      <c r="EY147" s="257" t="s">
        <v>473</v>
      </c>
      <c r="EZ147" s="257" t="s">
        <v>473</v>
      </c>
      <c r="FA147" s="257" t="s">
        <v>473</v>
      </c>
      <c r="FB147" s="257" t="s">
        <v>473</v>
      </c>
      <c r="FC147" s="257" t="s">
        <v>473</v>
      </c>
      <c r="FD147" s="256" t="s">
        <v>473</v>
      </c>
      <c r="FE147" s="256">
        <v>7.6481481481481497</v>
      </c>
      <c r="FF147" s="256" t="s">
        <v>473</v>
      </c>
      <c r="FG147" s="256" t="s">
        <v>473</v>
      </c>
      <c r="FH147" s="256" t="s">
        <v>473</v>
      </c>
      <c r="FI147" s="256" t="s">
        <v>473</v>
      </c>
      <c r="FJ147" s="256" t="s">
        <v>473</v>
      </c>
      <c r="FK147" s="256" t="s">
        <v>473</v>
      </c>
      <c r="FL147" s="256" t="s">
        <v>473</v>
      </c>
      <c r="FM147" s="256">
        <v>3.548</v>
      </c>
      <c r="FN147" s="256" t="s">
        <v>473</v>
      </c>
      <c r="FO147" s="256" t="s">
        <v>473</v>
      </c>
      <c r="FP147" s="256" t="s">
        <v>473</v>
      </c>
      <c r="FQ147" s="256" t="s">
        <v>473</v>
      </c>
      <c r="FR147" s="256" t="s">
        <v>473</v>
      </c>
      <c r="FS147" s="256" t="s">
        <v>473</v>
      </c>
      <c r="FT147" s="255">
        <v>23823</v>
      </c>
      <c r="FU147" s="255">
        <v>9700</v>
      </c>
      <c r="FV147" s="255">
        <v>9488</v>
      </c>
      <c r="FW147" s="255">
        <v>212</v>
      </c>
      <c r="FX147" s="255">
        <v>14124</v>
      </c>
      <c r="FY147" s="256">
        <v>210805420.29688901</v>
      </c>
      <c r="FZ147" s="256">
        <v>192387811.25775301</v>
      </c>
      <c r="GA147" s="255">
        <v>3430642.8486563601</v>
      </c>
      <c r="GB147" s="260">
        <v>139273.18688103999</v>
      </c>
      <c r="GC147" s="242">
        <v>606.50063617234696</v>
      </c>
      <c r="GD147" s="239">
        <v>43192.173607589</v>
      </c>
      <c r="GE147" s="239">
        <v>36090.331794871803</v>
      </c>
      <c r="GF147" s="239">
        <v>88529.104999999996</v>
      </c>
      <c r="GG147" s="239">
        <v>94753.904367816096</v>
      </c>
      <c r="GH147" s="249" t="s">
        <v>473</v>
      </c>
      <c r="GI147" s="239">
        <v>45540.230891621803</v>
      </c>
      <c r="GJ147" s="239">
        <v>73281.964200854607</v>
      </c>
      <c r="GK147" s="249">
        <v>82065.561339285705</v>
      </c>
      <c r="GL147" s="239">
        <v>37307.856244931099</v>
      </c>
      <c r="GM147" s="239">
        <v>39641.7304658793</v>
      </c>
      <c r="GN147" s="239">
        <v>34774.762724719199</v>
      </c>
      <c r="GO147" s="239">
        <v>36322.180599500403</v>
      </c>
      <c r="GP147" s="239">
        <v>64175.612822491799</v>
      </c>
      <c r="GQ147" s="239">
        <v>51325.306515679396</v>
      </c>
      <c r="GR147" s="239">
        <v>101929.060447155</v>
      </c>
      <c r="GS147" s="239">
        <v>103482.310086622</v>
      </c>
      <c r="GT147" s="239">
        <v>56018.557736682997</v>
      </c>
      <c r="GU147" s="239">
        <v>63463.095132323098</v>
      </c>
      <c r="GV147" s="239">
        <v>52040.527791999899</v>
      </c>
      <c r="GW147" s="239">
        <v>43691.572249337602</v>
      </c>
      <c r="GX147" s="239">
        <v>57470.542539258902</v>
      </c>
      <c r="GY147" s="239">
        <v>67792.048528974803</v>
      </c>
      <c r="GZ147" s="239">
        <v>49379.046132286901</v>
      </c>
      <c r="HA147" s="239">
        <v>43214.046666666698</v>
      </c>
      <c r="HB147" s="239">
        <v>69458.976162790699</v>
      </c>
      <c r="HC147" s="239">
        <v>81743.779505843806</v>
      </c>
      <c r="HD147" s="239">
        <v>84501.479833538804</v>
      </c>
      <c r="HE147" s="239">
        <v>48276.606351190399</v>
      </c>
      <c r="HF147" s="239">
        <v>35069.994104477599</v>
      </c>
      <c r="HG147" s="239">
        <v>106623.997152938</v>
      </c>
      <c r="HH147" s="239">
        <v>81967.914633333407</v>
      </c>
      <c r="HI147" s="239">
        <v>36555.468076625897</v>
      </c>
      <c r="HJ147" s="239">
        <v>58156.556984337003</v>
      </c>
      <c r="HK147" s="239">
        <v>53549.057110795002</v>
      </c>
      <c r="HL147" s="239">
        <v>43330.804987985997</v>
      </c>
      <c r="HM147" s="239">
        <v>22201.5059192552</v>
      </c>
      <c r="HN147" s="239">
        <v>55691.319975523402</v>
      </c>
      <c r="HO147" s="239">
        <v>48580.847333333302</v>
      </c>
      <c r="HP147" s="239">
        <v>92551.785658263398</v>
      </c>
      <c r="HQ147" s="239">
        <v>50647.4238548188</v>
      </c>
      <c r="HR147" s="239">
        <v>96456.616309053701</v>
      </c>
      <c r="HS147" s="239">
        <v>133910.57275862101</v>
      </c>
      <c r="HT147" s="239">
        <v>67026.644004608199</v>
      </c>
      <c r="HU147" s="239">
        <v>49004.348165735602</v>
      </c>
      <c r="HV147" s="239">
        <v>45471.314054996103</v>
      </c>
      <c r="HW147" s="239">
        <v>38622.215450000003</v>
      </c>
      <c r="HX147" s="239">
        <v>85167.337279649204</v>
      </c>
      <c r="HY147" s="239">
        <v>82867.909531680401</v>
      </c>
      <c r="HZ147" s="239">
        <v>36501.039830799702</v>
      </c>
      <c r="IA147" s="239">
        <v>36974.545167702003</v>
      </c>
      <c r="IB147" s="239">
        <v>36345.3823176601</v>
      </c>
      <c r="IC147" s="239">
        <v>52793.417917495302</v>
      </c>
      <c r="ID147" s="239">
        <v>90378.694533252099</v>
      </c>
      <c r="IE147" s="239">
        <v>53809.485841123598</v>
      </c>
      <c r="IF147" s="239">
        <v>38790.638161008697</v>
      </c>
      <c r="IG147" s="239">
        <v>49507.161234419502</v>
      </c>
      <c r="IH147" s="256"/>
      <c r="II147" s="256"/>
      <c r="IJ147" s="256"/>
      <c r="IK147" s="256"/>
      <c r="IL147" s="256"/>
      <c r="IM147" s="256"/>
      <c r="IN147" s="256"/>
      <c r="IO147" s="256"/>
      <c r="IP147" s="219"/>
    </row>
    <row r="148" spans="1:250" ht="15.75" customHeight="1">
      <c r="A148" s="237">
        <v>44044</v>
      </c>
      <c r="B148" s="255">
        <v>10290.450000000001</v>
      </c>
      <c r="C148" s="255">
        <v>13823.5</v>
      </c>
      <c r="D148" s="255">
        <v>11542.25</v>
      </c>
      <c r="E148" s="255">
        <v>17871.75</v>
      </c>
      <c r="F148" s="255">
        <v>46060.3738636364</v>
      </c>
      <c r="G148" s="255">
        <v>19750.25</v>
      </c>
      <c r="H148" s="256"/>
      <c r="I148" s="256"/>
      <c r="J148" s="255">
        <v>51415</v>
      </c>
      <c r="K148" s="255">
        <v>18827</v>
      </c>
      <c r="L148" s="255">
        <v>6842</v>
      </c>
      <c r="M148" s="255">
        <v>263141</v>
      </c>
      <c r="N148" s="255">
        <v>48049</v>
      </c>
      <c r="O148" s="255">
        <v>18512</v>
      </c>
      <c r="P148" s="255">
        <v>182247</v>
      </c>
      <c r="Q148" s="255">
        <v>16788</v>
      </c>
      <c r="R148" s="255">
        <v>10821</v>
      </c>
      <c r="S148" s="255">
        <v>24285</v>
      </c>
      <c r="T148" s="256">
        <v>113428</v>
      </c>
      <c r="U148" s="255">
        <v>515635</v>
      </c>
      <c r="V148" s="256"/>
      <c r="W148" s="256"/>
      <c r="X148" s="256"/>
      <c r="Y148" s="256"/>
      <c r="Z148" s="256"/>
      <c r="AA148" s="256"/>
      <c r="AB148" s="256"/>
      <c r="AC148" s="256"/>
      <c r="AD148" s="240">
        <v>75367</v>
      </c>
      <c r="AE148" s="240">
        <v>2701</v>
      </c>
      <c r="AF148" s="240">
        <v>65</v>
      </c>
      <c r="AG148" s="255">
        <v>149</v>
      </c>
      <c r="AH148" s="255">
        <v>105</v>
      </c>
      <c r="AI148" s="238">
        <v>11425</v>
      </c>
      <c r="AJ148" s="240">
        <f t="shared" si="0"/>
        <v>89812</v>
      </c>
      <c r="AK148" s="240">
        <v>6898415</v>
      </c>
      <c r="AL148" s="240">
        <v>440208</v>
      </c>
      <c r="AM148" s="240">
        <v>12730</v>
      </c>
      <c r="AN148" s="255">
        <v>1537</v>
      </c>
      <c r="AO148" s="255">
        <v>3143</v>
      </c>
      <c r="AP148" s="255">
        <v>1117619</v>
      </c>
      <c r="AQ148" s="240">
        <v>8473652</v>
      </c>
      <c r="AR148" s="240">
        <v>7206166</v>
      </c>
      <c r="AS148" s="255">
        <v>1267486</v>
      </c>
      <c r="AT148" s="240">
        <v>8473652</v>
      </c>
      <c r="AU148" s="256"/>
      <c r="AV148" s="256"/>
      <c r="AW148" s="256"/>
      <c r="AX148" s="256"/>
      <c r="AY148" s="256"/>
      <c r="AZ148" s="256"/>
      <c r="BA148" s="256"/>
      <c r="BB148" s="256"/>
      <c r="BC148" s="256"/>
      <c r="BD148" s="256"/>
      <c r="BE148" s="256"/>
      <c r="BF148" s="256"/>
      <c r="BG148" s="256"/>
      <c r="BH148" s="256"/>
      <c r="BI148" s="238">
        <v>44648</v>
      </c>
      <c r="BJ148" s="238">
        <v>2608</v>
      </c>
      <c r="BK148" s="240">
        <v>356</v>
      </c>
      <c r="BL148" s="238">
        <v>894</v>
      </c>
      <c r="BM148" s="238">
        <v>29922</v>
      </c>
      <c r="BN148" s="238">
        <v>4218</v>
      </c>
      <c r="BO148" s="238">
        <f t="shared" si="2"/>
        <v>82646</v>
      </c>
      <c r="BP148" s="238">
        <v>9884289</v>
      </c>
      <c r="BQ148" s="238">
        <v>710889</v>
      </c>
      <c r="BR148" s="240">
        <v>91077</v>
      </c>
      <c r="BS148" s="238">
        <v>326772</v>
      </c>
      <c r="BT148" s="238">
        <v>5712370</v>
      </c>
      <c r="BU148" s="238">
        <v>1119717</v>
      </c>
      <c r="BV148" s="238">
        <f t="shared" si="3"/>
        <v>17845114</v>
      </c>
      <c r="BW148" s="238">
        <v>14758739</v>
      </c>
      <c r="BX148" s="238">
        <v>3086375</v>
      </c>
      <c r="BY148" s="250">
        <f t="shared" si="1"/>
        <v>17845114</v>
      </c>
      <c r="BZ148" s="240">
        <v>35415.069788866</v>
      </c>
      <c r="CA148" s="256">
        <v>829</v>
      </c>
      <c r="CB148" s="256">
        <v>324</v>
      </c>
      <c r="CC148" s="256">
        <v>141</v>
      </c>
      <c r="CD148" s="256">
        <v>114580</v>
      </c>
      <c r="CE148" s="256">
        <v>917233</v>
      </c>
      <c r="CF148" s="255">
        <v>7223534.1323600002</v>
      </c>
      <c r="CG148" s="255">
        <v>80504994.501359999</v>
      </c>
      <c r="CH148" s="256"/>
      <c r="CI148" s="256"/>
      <c r="CJ148" s="258">
        <v>784.03090797580205</v>
      </c>
      <c r="CK148" s="256">
        <v>51.160560649853998</v>
      </c>
      <c r="CL148" s="256">
        <v>15.9823881920557</v>
      </c>
      <c r="CM148" s="256">
        <v>7.5561921423667604</v>
      </c>
      <c r="CN148" s="256">
        <v>4.1590517096075601</v>
      </c>
      <c r="CO148" s="256">
        <v>0</v>
      </c>
      <c r="CP148" s="256">
        <v>9.6848590753857593</v>
      </c>
      <c r="CQ148" s="256">
        <v>11.4569482307302</v>
      </c>
      <c r="CR148" s="255">
        <v>3144</v>
      </c>
      <c r="CS148" s="255">
        <v>30723</v>
      </c>
      <c r="CT148" s="255">
        <v>20278</v>
      </c>
      <c r="CU148" s="255">
        <v>154745</v>
      </c>
      <c r="CV148" s="255">
        <v>2722</v>
      </c>
      <c r="CW148" s="255">
        <v>27234</v>
      </c>
      <c r="CX148" s="255">
        <v>5156</v>
      </c>
      <c r="CY148" s="255">
        <v>31552</v>
      </c>
      <c r="CZ148" s="255">
        <v>103507</v>
      </c>
      <c r="DA148" s="255">
        <v>1149944.963</v>
      </c>
      <c r="DB148" s="255">
        <v>44530.964</v>
      </c>
      <c r="DC148" s="255">
        <v>510712.54</v>
      </c>
      <c r="DD148" s="256"/>
      <c r="DE148" s="255" t="s">
        <v>473</v>
      </c>
      <c r="DF148" s="256">
        <v>3.92652829423491</v>
      </c>
      <c r="DG148" s="256">
        <v>29.251994694049099</v>
      </c>
      <c r="DH148" s="256">
        <v>29.681323873433598</v>
      </c>
      <c r="DI148" s="238">
        <v>206097.51699999999</v>
      </c>
      <c r="DJ148" s="238">
        <v>46295.548000000003</v>
      </c>
      <c r="DK148" s="238">
        <v>135003.15155000001</v>
      </c>
      <c r="DL148" s="238">
        <v>228567.951</v>
      </c>
      <c r="DM148" s="238">
        <v>9632.1669999999995</v>
      </c>
      <c r="DN148" s="238">
        <v>19028.941879999998</v>
      </c>
      <c r="DO148" s="238">
        <v>63.24</v>
      </c>
      <c r="DP148" s="238">
        <v>307.11599999999999</v>
      </c>
      <c r="DQ148" s="238">
        <v>644995.63243</v>
      </c>
      <c r="DR148" s="259">
        <v>84188</v>
      </c>
      <c r="DS148" s="259">
        <v>6552</v>
      </c>
      <c r="DT148" s="259">
        <v>43826</v>
      </c>
      <c r="DU148" s="259">
        <v>24885</v>
      </c>
      <c r="DV148" s="259">
        <v>1538</v>
      </c>
      <c r="DW148" s="259">
        <v>10063</v>
      </c>
      <c r="DX148" s="259">
        <v>24192</v>
      </c>
      <c r="DY148" s="256">
        <v>0</v>
      </c>
      <c r="DZ148" s="259">
        <v>195244</v>
      </c>
      <c r="EA148" s="259">
        <v>2997490</v>
      </c>
      <c r="EB148" s="259">
        <v>8898</v>
      </c>
      <c r="EC148" s="259">
        <v>15484</v>
      </c>
      <c r="ED148" s="259">
        <v>690</v>
      </c>
      <c r="EE148" s="259">
        <v>566</v>
      </c>
      <c r="EF148" s="259">
        <v>3286</v>
      </c>
      <c r="EG148" s="259">
        <v>4077</v>
      </c>
      <c r="EH148" s="259">
        <v>1577</v>
      </c>
      <c r="EI148" s="256"/>
      <c r="EJ148" s="256"/>
      <c r="EK148" s="256"/>
      <c r="EL148" s="256"/>
      <c r="EM148" s="256"/>
      <c r="EN148" s="257">
        <v>2261</v>
      </c>
      <c r="EO148" s="256">
        <v>60</v>
      </c>
      <c r="EP148" s="256" t="s">
        <v>473</v>
      </c>
      <c r="EQ148" s="256" t="s">
        <v>473</v>
      </c>
      <c r="ER148" s="256" t="s">
        <v>473</v>
      </c>
      <c r="ES148" s="256" t="s">
        <v>473</v>
      </c>
      <c r="ET148" s="256" t="s">
        <v>473</v>
      </c>
      <c r="EU148" s="256" t="s">
        <v>473</v>
      </c>
      <c r="EV148" s="257">
        <v>3964</v>
      </c>
      <c r="EW148" s="257">
        <v>775</v>
      </c>
      <c r="EX148" s="257" t="s">
        <v>473</v>
      </c>
      <c r="EY148" s="257" t="s">
        <v>473</v>
      </c>
      <c r="EZ148" s="257" t="s">
        <v>473</v>
      </c>
      <c r="FA148" s="257" t="s">
        <v>473</v>
      </c>
      <c r="FB148" s="257" t="s">
        <v>473</v>
      </c>
      <c r="FC148" s="257" t="s">
        <v>473</v>
      </c>
      <c r="FD148" s="256" t="s">
        <v>473</v>
      </c>
      <c r="FE148" s="256">
        <v>12.9</v>
      </c>
      <c r="FF148" s="256" t="s">
        <v>473</v>
      </c>
      <c r="FG148" s="256" t="s">
        <v>473</v>
      </c>
      <c r="FH148" s="256" t="s">
        <v>473</v>
      </c>
      <c r="FI148" s="256" t="s">
        <v>473</v>
      </c>
      <c r="FJ148" s="256" t="s">
        <v>473</v>
      </c>
      <c r="FK148" s="256" t="s">
        <v>473</v>
      </c>
      <c r="FL148" s="256" t="s">
        <v>473</v>
      </c>
      <c r="FM148" s="256">
        <v>3.492</v>
      </c>
      <c r="FN148" s="256" t="s">
        <v>473</v>
      </c>
      <c r="FO148" s="256" t="s">
        <v>473</v>
      </c>
      <c r="FP148" s="256" t="s">
        <v>473</v>
      </c>
      <c r="FQ148" s="256" t="s">
        <v>473</v>
      </c>
      <c r="FR148" s="256" t="s">
        <v>473</v>
      </c>
      <c r="FS148" s="256" t="s">
        <v>473</v>
      </c>
      <c r="FT148" s="255">
        <v>28193</v>
      </c>
      <c r="FU148" s="255">
        <v>10480</v>
      </c>
      <c r="FV148" s="255">
        <v>10228</v>
      </c>
      <c r="FW148" s="255">
        <v>252</v>
      </c>
      <c r="FX148" s="255">
        <v>17713</v>
      </c>
      <c r="FY148" s="256">
        <v>245600135.64404899</v>
      </c>
      <c r="FZ148" s="256">
        <v>221894120.11463401</v>
      </c>
      <c r="GA148" s="255">
        <v>4062464.9559360701</v>
      </c>
      <c r="GB148" s="260">
        <v>164828.20138839001</v>
      </c>
      <c r="GC148" s="242">
        <v>619.956452386872</v>
      </c>
      <c r="GD148" s="239">
        <v>43627.7526109721</v>
      </c>
      <c r="GE148" s="239">
        <v>37314.120000000003</v>
      </c>
      <c r="GF148" s="239">
        <v>44901.8675</v>
      </c>
      <c r="GG148" s="239">
        <v>92734.652082111497</v>
      </c>
      <c r="GH148" s="249" t="s">
        <v>473</v>
      </c>
      <c r="GI148" s="239">
        <v>44661.666044207297</v>
      </c>
      <c r="GJ148" s="239">
        <v>73737.858188272803</v>
      </c>
      <c r="GK148" s="249">
        <v>75461.445789473699</v>
      </c>
      <c r="GL148" s="239">
        <v>38049.683857374403</v>
      </c>
      <c r="GM148" s="239">
        <v>40028.927289595696</v>
      </c>
      <c r="GN148" s="239">
        <v>35427.305503292599</v>
      </c>
      <c r="GO148" s="239">
        <v>36236.230288540799</v>
      </c>
      <c r="GP148" s="239">
        <v>67914.053617256795</v>
      </c>
      <c r="GQ148" s="239">
        <v>50509.578438045399</v>
      </c>
      <c r="GR148" s="239">
        <v>92182.253414634106</v>
      </c>
      <c r="GS148" s="239">
        <v>100368.917095741</v>
      </c>
      <c r="GT148" s="239">
        <v>58299.840950195197</v>
      </c>
      <c r="GU148" s="239">
        <v>64976.914754429701</v>
      </c>
      <c r="GV148" s="239">
        <v>54304.650732099799</v>
      </c>
      <c r="GW148" s="239">
        <v>46344.996504019997</v>
      </c>
      <c r="GX148" s="239">
        <v>59367.564111912397</v>
      </c>
      <c r="GY148" s="239">
        <v>72655.816196136802</v>
      </c>
      <c r="GZ148" s="239">
        <v>52105.833124999903</v>
      </c>
      <c r="HA148" s="239">
        <v>44275.742434782602</v>
      </c>
      <c r="HB148" s="239">
        <v>71245.994453845997</v>
      </c>
      <c r="HC148" s="239">
        <v>85608.792146725405</v>
      </c>
      <c r="HD148" s="239">
        <v>85530.138396051902</v>
      </c>
      <c r="HE148" s="239">
        <v>48611.026427732097</v>
      </c>
      <c r="HF148" s="239">
        <v>38861.150152671798</v>
      </c>
      <c r="HG148" s="239">
        <v>126254.033737715</v>
      </c>
      <c r="HH148" s="239">
        <v>82635.656702568507</v>
      </c>
      <c r="HI148" s="239">
        <v>36238.872229564702</v>
      </c>
      <c r="HJ148" s="239">
        <v>58270.282083357102</v>
      </c>
      <c r="HK148" s="239">
        <v>54186.448445533701</v>
      </c>
      <c r="HL148" s="239">
        <v>43386.621583198597</v>
      </c>
      <c r="HM148" s="239">
        <v>22355.535806248899</v>
      </c>
      <c r="HN148" s="239">
        <v>58780.151951929402</v>
      </c>
      <c r="HO148" s="239">
        <v>50157.430666666703</v>
      </c>
      <c r="HP148" s="239">
        <v>93009.103436619698</v>
      </c>
      <c r="HQ148" s="239">
        <v>51725.938746829102</v>
      </c>
      <c r="HR148" s="239">
        <v>84676.406203293198</v>
      </c>
      <c r="HS148" s="239">
        <v>126643.498718106</v>
      </c>
      <c r="HT148" s="239">
        <v>81760.204953139706</v>
      </c>
      <c r="HU148" s="239">
        <v>49786.036322580803</v>
      </c>
      <c r="HV148" s="239">
        <v>48718.448962962902</v>
      </c>
      <c r="HW148" s="239">
        <v>39446.092367758203</v>
      </c>
      <c r="HX148" s="239">
        <v>90136.216794520398</v>
      </c>
      <c r="HY148" s="239">
        <v>115243.920549451</v>
      </c>
      <c r="HZ148" s="239">
        <v>36021.406556245303</v>
      </c>
      <c r="IA148" s="239">
        <v>36793.402542773001</v>
      </c>
      <c r="IB148" s="239">
        <v>38531.864147608998</v>
      </c>
      <c r="IC148" s="239">
        <v>57375.804950620899</v>
      </c>
      <c r="ID148" s="239">
        <v>92768.762379499705</v>
      </c>
      <c r="IE148" s="239">
        <v>54312.400926096503</v>
      </c>
      <c r="IF148" s="239">
        <v>39700.284847030503</v>
      </c>
      <c r="IG148" s="239">
        <v>50551.326801541298</v>
      </c>
      <c r="IH148" s="256"/>
      <c r="II148" s="256"/>
      <c r="IJ148" s="256"/>
      <c r="IK148" s="256"/>
      <c r="IL148" s="256"/>
      <c r="IM148" s="256"/>
      <c r="IN148" s="256"/>
      <c r="IO148" s="256"/>
      <c r="IP148" s="219"/>
    </row>
    <row r="149" spans="1:250" ht="15.75" customHeight="1">
      <c r="A149" s="261">
        <v>44075</v>
      </c>
      <c r="B149" s="255">
        <v>11967.5</v>
      </c>
      <c r="C149" s="255">
        <v>14751.59</v>
      </c>
      <c r="D149" s="255">
        <v>13541.59</v>
      </c>
      <c r="E149" s="255">
        <v>20435.45</v>
      </c>
      <c r="F149" s="255">
        <v>46848.181818181802</v>
      </c>
      <c r="G149" s="255">
        <v>21480.18</v>
      </c>
      <c r="H149" s="256"/>
      <c r="I149" s="256"/>
      <c r="J149" s="255">
        <v>10225</v>
      </c>
      <c r="K149" s="255">
        <v>9614</v>
      </c>
      <c r="L149" s="255">
        <v>7598</v>
      </c>
      <c r="M149" s="255">
        <v>63373</v>
      </c>
      <c r="N149" s="255">
        <v>24004</v>
      </c>
      <c r="O149" s="255">
        <v>20134</v>
      </c>
      <c r="P149" s="255">
        <v>22513</v>
      </c>
      <c r="Q149" s="255">
        <v>8315</v>
      </c>
      <c r="R149" s="255">
        <v>11354</v>
      </c>
      <c r="S149" s="255">
        <v>28483</v>
      </c>
      <c r="T149" s="256">
        <v>109339</v>
      </c>
      <c r="U149" s="255">
        <v>499296</v>
      </c>
      <c r="V149" s="256"/>
      <c r="W149" s="256"/>
      <c r="X149" s="256"/>
      <c r="Y149" s="256"/>
      <c r="Z149" s="256"/>
      <c r="AA149" s="256"/>
      <c r="AB149" s="256"/>
      <c r="AC149" s="256"/>
      <c r="AD149" s="240">
        <v>72870</v>
      </c>
      <c r="AE149" s="240">
        <v>2584</v>
      </c>
      <c r="AF149" s="240">
        <v>70</v>
      </c>
      <c r="AG149" s="255">
        <v>183</v>
      </c>
      <c r="AH149" s="255">
        <v>111</v>
      </c>
      <c r="AI149" s="238">
        <v>11003</v>
      </c>
      <c r="AJ149" s="240">
        <f t="shared" si="0"/>
        <v>86821</v>
      </c>
      <c r="AK149" s="240">
        <v>6620751</v>
      </c>
      <c r="AL149" s="240">
        <v>415063</v>
      </c>
      <c r="AM149" s="240">
        <v>12794</v>
      </c>
      <c r="AN149" s="255">
        <v>1763</v>
      </c>
      <c r="AO149" s="255">
        <v>2821</v>
      </c>
      <c r="AP149" s="255">
        <v>1090563</v>
      </c>
      <c r="AQ149" s="240">
        <v>8143755</v>
      </c>
      <c r="AR149" s="240">
        <v>6843041</v>
      </c>
      <c r="AS149" s="255">
        <v>1300714</v>
      </c>
      <c r="AT149" s="240">
        <v>8143755</v>
      </c>
      <c r="AU149" s="256"/>
      <c r="AV149" s="256"/>
      <c r="AW149" s="256"/>
      <c r="AX149" s="256"/>
      <c r="AY149" s="256"/>
      <c r="AZ149" s="256"/>
      <c r="BA149" s="256"/>
      <c r="BB149" s="256"/>
      <c r="BC149" s="256"/>
      <c r="BD149" s="256"/>
      <c r="BE149" s="256"/>
      <c r="BF149" s="256"/>
      <c r="BG149" s="256"/>
      <c r="BH149" s="256"/>
      <c r="BI149" s="238">
        <v>47749</v>
      </c>
      <c r="BJ149" s="238">
        <v>2872</v>
      </c>
      <c r="BK149" s="240">
        <v>462</v>
      </c>
      <c r="BL149" s="238">
        <v>948</v>
      </c>
      <c r="BM149" s="238">
        <v>30628</v>
      </c>
      <c r="BN149" s="238">
        <v>4364</v>
      </c>
      <c r="BO149" s="238">
        <f t="shared" si="2"/>
        <v>87023</v>
      </c>
      <c r="BP149" s="238">
        <v>10641664</v>
      </c>
      <c r="BQ149" s="238">
        <v>783020</v>
      </c>
      <c r="BR149" s="240">
        <v>111842</v>
      </c>
      <c r="BS149" s="238">
        <v>342367</v>
      </c>
      <c r="BT149" s="238">
        <v>5809316</v>
      </c>
      <c r="BU149" s="238">
        <v>1119961</v>
      </c>
      <c r="BV149" s="238">
        <f t="shared" si="3"/>
        <v>18808170</v>
      </c>
      <c r="BW149" s="238">
        <v>15370453</v>
      </c>
      <c r="BX149" s="238">
        <v>3437717</v>
      </c>
      <c r="BY149" s="250">
        <f t="shared" si="1"/>
        <v>18808170</v>
      </c>
      <c r="BZ149" s="240">
        <v>36291.555763840297</v>
      </c>
      <c r="CA149" s="256">
        <v>866</v>
      </c>
      <c r="CB149" s="256">
        <v>349</v>
      </c>
      <c r="CC149" s="256">
        <v>145</v>
      </c>
      <c r="CD149" s="256">
        <v>129748</v>
      </c>
      <c r="CE149" s="256">
        <v>1037475</v>
      </c>
      <c r="CF149" s="256">
        <v>6864311.7745099999</v>
      </c>
      <c r="CG149" s="255">
        <v>77130883.016980007</v>
      </c>
      <c r="CH149" s="256"/>
      <c r="CI149" s="256"/>
      <c r="CJ149" s="258">
        <v>790.98114319697504</v>
      </c>
      <c r="CK149" s="257">
        <v>49.896000502161399</v>
      </c>
      <c r="CL149" s="257">
        <v>16.6205380177107</v>
      </c>
      <c r="CM149" s="257">
        <v>9.2283689730101894</v>
      </c>
      <c r="CN149" s="257">
        <v>4.9023919193432901</v>
      </c>
      <c r="CO149" s="257">
        <v>0</v>
      </c>
      <c r="CP149" s="257">
        <v>10.215948033458</v>
      </c>
      <c r="CQ149" s="257">
        <v>9.1367524122671302</v>
      </c>
      <c r="CR149" s="255">
        <v>3914</v>
      </c>
      <c r="CS149" s="255">
        <v>35125</v>
      </c>
      <c r="CT149" s="255">
        <v>20002</v>
      </c>
      <c r="CU149" s="255">
        <v>159588</v>
      </c>
      <c r="CV149" s="255">
        <v>2956</v>
      </c>
      <c r="CW149" s="255">
        <v>29658</v>
      </c>
      <c r="CX149" s="255">
        <v>5849</v>
      </c>
      <c r="CY149" s="255">
        <v>34497</v>
      </c>
      <c r="CZ149" s="255">
        <v>99294.65</v>
      </c>
      <c r="DA149" s="255">
        <v>957010.21</v>
      </c>
      <c r="DB149" s="255">
        <v>44707.587</v>
      </c>
      <c r="DC149" s="255">
        <v>516086.902</v>
      </c>
      <c r="DD149" s="256"/>
      <c r="DE149" s="255" t="s">
        <v>473</v>
      </c>
      <c r="DF149" s="256">
        <v>3.59449857247975</v>
      </c>
      <c r="DG149" s="256">
        <v>29.3013675049692</v>
      </c>
      <c r="DH149" s="256">
        <v>29.734291417497701</v>
      </c>
      <c r="DI149" s="238">
        <v>196890.96400000001</v>
      </c>
      <c r="DJ149" s="238">
        <v>46972.046000000002</v>
      </c>
      <c r="DK149" s="238">
        <v>136699.31400000001</v>
      </c>
      <c r="DL149" s="238">
        <v>205217.481</v>
      </c>
      <c r="DM149" s="238">
        <v>8784.1679999999997</v>
      </c>
      <c r="DN149" s="238">
        <v>17573.11088</v>
      </c>
      <c r="DO149" s="238">
        <v>64.91</v>
      </c>
      <c r="DP149" s="238">
        <v>290.86700000000002</v>
      </c>
      <c r="DQ149" s="238">
        <v>612492.86088000005</v>
      </c>
      <c r="DR149" s="256">
        <v>59836</v>
      </c>
      <c r="DS149" s="256">
        <v>5883</v>
      </c>
      <c r="DT149" s="256">
        <v>42262</v>
      </c>
      <c r="DU149" s="256">
        <v>25573</v>
      </c>
      <c r="DV149" s="256">
        <v>1202</v>
      </c>
      <c r="DW149" s="257">
        <v>7141</v>
      </c>
      <c r="DX149" s="257">
        <v>24112</v>
      </c>
      <c r="DY149" s="256">
        <v>0</v>
      </c>
      <c r="DZ149" s="257">
        <v>166009</v>
      </c>
      <c r="EA149" s="257">
        <v>2576152</v>
      </c>
      <c r="EB149" s="255">
        <v>6738</v>
      </c>
      <c r="EC149" s="256">
        <v>15266</v>
      </c>
      <c r="ED149" s="256">
        <v>733</v>
      </c>
      <c r="EE149" s="256">
        <v>1368</v>
      </c>
      <c r="EF149" s="256">
        <v>3205</v>
      </c>
      <c r="EG149" s="256">
        <v>4207</v>
      </c>
      <c r="EH149" s="256">
        <v>1632</v>
      </c>
      <c r="EI149" s="256"/>
      <c r="EJ149" s="256"/>
      <c r="EK149" s="256"/>
      <c r="EL149" s="256"/>
      <c r="EM149" s="256"/>
      <c r="EN149" s="257">
        <v>945</v>
      </c>
      <c r="EO149" s="256">
        <v>85</v>
      </c>
      <c r="EP149" s="256" t="s">
        <v>473</v>
      </c>
      <c r="EQ149" s="256" t="s">
        <v>473</v>
      </c>
      <c r="ER149" s="256" t="s">
        <v>473</v>
      </c>
      <c r="ES149" s="256" t="s">
        <v>473</v>
      </c>
      <c r="ET149" s="256" t="s">
        <v>473</v>
      </c>
      <c r="EU149" s="256" t="s">
        <v>473</v>
      </c>
      <c r="EV149" s="257">
        <v>4885</v>
      </c>
      <c r="EW149" s="257">
        <v>1132</v>
      </c>
      <c r="EX149" s="257" t="s">
        <v>473</v>
      </c>
      <c r="EY149" s="257" t="s">
        <v>473</v>
      </c>
      <c r="EZ149" s="257" t="s">
        <v>473</v>
      </c>
      <c r="FA149" s="257" t="s">
        <v>473</v>
      </c>
      <c r="FB149" s="257" t="s">
        <v>473</v>
      </c>
      <c r="FC149" s="257" t="s">
        <v>473</v>
      </c>
      <c r="FD149" s="256" t="s">
        <v>473</v>
      </c>
      <c r="FE149" s="256">
        <v>13.3176470588235</v>
      </c>
      <c r="FF149" s="256" t="s">
        <v>473</v>
      </c>
      <c r="FG149" s="256" t="s">
        <v>473</v>
      </c>
      <c r="FH149" s="256" t="s">
        <v>473</v>
      </c>
      <c r="FI149" s="256" t="s">
        <v>473</v>
      </c>
      <c r="FJ149" s="256" t="s">
        <v>473</v>
      </c>
      <c r="FK149" s="256" t="s">
        <v>473</v>
      </c>
      <c r="FL149" s="256" t="s">
        <v>473</v>
      </c>
      <c r="FM149" s="256">
        <v>6.2430000000000003</v>
      </c>
      <c r="FN149" s="256" t="s">
        <v>473</v>
      </c>
      <c r="FO149" s="256" t="s">
        <v>473</v>
      </c>
      <c r="FP149" s="256" t="s">
        <v>473</v>
      </c>
      <c r="FQ149" s="256" t="s">
        <v>473</v>
      </c>
      <c r="FR149" s="256" t="s">
        <v>473</v>
      </c>
      <c r="FS149" s="256" t="s">
        <v>473</v>
      </c>
      <c r="FT149" s="257">
        <v>27113</v>
      </c>
      <c r="FU149" s="257">
        <v>10808</v>
      </c>
      <c r="FV149" s="257">
        <v>10582</v>
      </c>
      <c r="FW149" s="257">
        <v>226</v>
      </c>
      <c r="FX149" s="257">
        <v>16305</v>
      </c>
      <c r="FY149" s="256">
        <v>280324249.56115901</v>
      </c>
      <c r="FZ149" s="256">
        <v>249983219.68464699</v>
      </c>
      <c r="GA149" s="255">
        <v>3826208.8362905802</v>
      </c>
      <c r="GB149" s="260">
        <v>154866.78484347</v>
      </c>
      <c r="GC149" s="242">
        <v>632.28825295036802</v>
      </c>
      <c r="GD149" s="239">
        <v>45785.3351288868</v>
      </c>
      <c r="GE149" s="239">
        <v>39638.5407894737</v>
      </c>
      <c r="GF149" s="239">
        <v>44445.112500000003</v>
      </c>
      <c r="GG149" s="239">
        <v>95984.187190332304</v>
      </c>
      <c r="GH149" s="249" t="s">
        <v>473</v>
      </c>
      <c r="GI149" s="239">
        <v>46701.110052631499</v>
      </c>
      <c r="GJ149" s="239">
        <v>74973.684003344897</v>
      </c>
      <c r="GK149" s="249">
        <v>73185.4646551724</v>
      </c>
      <c r="GL149" s="239">
        <v>38740.375418679498</v>
      </c>
      <c r="GM149" s="239">
        <v>41331.645861610203</v>
      </c>
      <c r="GN149" s="239">
        <v>38138.000386427797</v>
      </c>
      <c r="GO149" s="239">
        <v>36852.309413203002</v>
      </c>
      <c r="GP149" s="239">
        <v>67470.9250246304</v>
      </c>
      <c r="GQ149" s="239">
        <v>52470.2866784453</v>
      </c>
      <c r="GR149" s="239">
        <v>75811.513749999998</v>
      </c>
      <c r="GS149" s="239">
        <v>103131.17063207499</v>
      </c>
      <c r="GT149" s="239">
        <v>59999.925228713801</v>
      </c>
      <c r="GU149" s="239">
        <v>66057.780499889501</v>
      </c>
      <c r="GV149" s="239">
        <v>56137.401142857198</v>
      </c>
      <c r="GW149" s="239">
        <v>47360.102009932503</v>
      </c>
      <c r="GX149" s="239">
        <v>60962.2962702324</v>
      </c>
      <c r="GY149" s="239">
        <v>70734.155491071506</v>
      </c>
      <c r="GZ149" s="239">
        <v>54446.778381696502</v>
      </c>
      <c r="HA149" s="239">
        <v>45140.084642857102</v>
      </c>
      <c r="HB149" s="239">
        <v>71367.783698315499</v>
      </c>
      <c r="HC149" s="239">
        <v>90994.000417817006</v>
      </c>
      <c r="HD149" s="239">
        <v>84497.799901112594</v>
      </c>
      <c r="HE149" s="239">
        <v>47283.327506538597</v>
      </c>
      <c r="HF149" s="239">
        <v>39368.592968750003</v>
      </c>
      <c r="HG149" s="239">
        <v>186634.45963513799</v>
      </c>
      <c r="HH149" s="239">
        <v>84495.092458333398</v>
      </c>
      <c r="HI149" s="239">
        <v>36068.614776751499</v>
      </c>
      <c r="HJ149" s="239">
        <v>59098.168006751002</v>
      </c>
      <c r="HK149" s="239">
        <v>55196.164757058497</v>
      </c>
      <c r="HL149" s="239">
        <v>43535.074156880401</v>
      </c>
      <c r="HM149" s="239">
        <v>22489.182975694301</v>
      </c>
      <c r="HN149" s="239">
        <v>58549.284028333102</v>
      </c>
      <c r="HO149" s="239">
        <v>55101.356</v>
      </c>
      <c r="HP149" s="239">
        <v>90893.791813031101</v>
      </c>
      <c r="HQ149" s="239">
        <v>53313.261119612398</v>
      </c>
      <c r="HR149" s="239">
        <v>89747.488694893706</v>
      </c>
      <c r="HS149" s="239">
        <v>125523.898695297</v>
      </c>
      <c r="HT149" s="239">
        <v>73017.529201661397</v>
      </c>
      <c r="HU149" s="239">
        <v>50145.6007819687</v>
      </c>
      <c r="HV149" s="239">
        <v>48319.523199293799</v>
      </c>
      <c r="HW149" s="239">
        <v>39444.610508905898</v>
      </c>
      <c r="HX149" s="239">
        <v>88381.444355814398</v>
      </c>
      <c r="HY149" s="239">
        <v>86142.197642276398</v>
      </c>
      <c r="HZ149" s="239">
        <v>37276.1638198441</v>
      </c>
      <c r="IA149" s="239">
        <v>38197.626314567598</v>
      </c>
      <c r="IB149" s="239">
        <v>37941.981121167402</v>
      </c>
      <c r="IC149" s="239">
        <v>57482.030847237103</v>
      </c>
      <c r="ID149" s="239">
        <v>90182.191498786502</v>
      </c>
      <c r="IE149" s="239">
        <v>56135.593646778703</v>
      </c>
      <c r="IF149" s="239">
        <v>40533.353635444102</v>
      </c>
      <c r="IG149" s="239">
        <v>53154.818915196804</v>
      </c>
      <c r="IH149" s="256"/>
      <c r="II149" s="256"/>
      <c r="IJ149" s="256"/>
      <c r="IK149" s="256"/>
      <c r="IL149" s="256"/>
      <c r="IM149" s="256"/>
      <c r="IN149" s="256"/>
      <c r="IO149" s="256"/>
      <c r="IP149" s="262"/>
    </row>
    <row r="150" spans="1:250" ht="15.75" customHeight="1">
      <c r="A150" s="261">
        <v>44105</v>
      </c>
      <c r="B150" s="256">
        <v>14528.380952381</v>
      </c>
      <c r="C150" s="256">
        <v>16175.714285714301</v>
      </c>
      <c r="D150" s="255">
        <v>15717.81</v>
      </c>
      <c r="E150" s="256">
        <v>24874.0476190476</v>
      </c>
      <c r="F150" s="255">
        <v>48583.470588235301</v>
      </c>
      <c r="G150" s="255">
        <v>25512</v>
      </c>
      <c r="H150" s="256"/>
      <c r="I150" s="256"/>
      <c r="J150" s="255">
        <v>46760</v>
      </c>
      <c r="K150" s="255">
        <v>19974</v>
      </c>
      <c r="L150" s="256">
        <v>2040</v>
      </c>
      <c r="M150" s="255">
        <v>245745</v>
      </c>
      <c r="N150" s="255">
        <v>46077</v>
      </c>
      <c r="O150" s="255">
        <v>5354</v>
      </c>
      <c r="P150" s="256">
        <v>165477</v>
      </c>
      <c r="Q150" s="256">
        <v>16104</v>
      </c>
      <c r="R150" s="256">
        <v>3413</v>
      </c>
      <c r="S150" s="255">
        <v>27614</v>
      </c>
      <c r="T150" s="256">
        <v>107129</v>
      </c>
      <c r="U150" s="255">
        <v>494959</v>
      </c>
      <c r="V150" s="256"/>
      <c r="W150" s="256"/>
      <c r="X150" s="256"/>
      <c r="Y150" s="256"/>
      <c r="Z150" s="256"/>
      <c r="AA150" s="256"/>
      <c r="AB150" s="256"/>
      <c r="AC150" s="256"/>
      <c r="AD150" s="240">
        <v>70916</v>
      </c>
      <c r="AE150" s="240">
        <v>2547</v>
      </c>
      <c r="AF150" s="240">
        <v>86</v>
      </c>
      <c r="AG150" s="255">
        <v>258</v>
      </c>
      <c r="AH150" s="255">
        <v>106</v>
      </c>
      <c r="AI150" s="238">
        <v>11405</v>
      </c>
      <c r="AJ150" s="240">
        <f t="shared" si="0"/>
        <v>85318</v>
      </c>
      <c r="AK150" s="240">
        <v>6426031</v>
      </c>
      <c r="AL150" s="240">
        <v>420661</v>
      </c>
      <c r="AM150" s="240">
        <v>13364</v>
      </c>
      <c r="AN150" s="255">
        <v>2762</v>
      </c>
      <c r="AO150" s="255">
        <v>2706</v>
      </c>
      <c r="AP150" s="255">
        <v>1145710</v>
      </c>
      <c r="AQ150" s="240">
        <v>8011234</v>
      </c>
      <c r="AR150" s="240">
        <v>6685294</v>
      </c>
      <c r="AS150" s="255">
        <v>1325940</v>
      </c>
      <c r="AT150" s="240">
        <v>8011234</v>
      </c>
      <c r="AU150" s="256"/>
      <c r="AV150" s="256"/>
      <c r="AW150" s="256"/>
      <c r="AX150" s="256"/>
      <c r="AY150" s="256"/>
      <c r="AZ150" s="256"/>
      <c r="BA150" s="256"/>
      <c r="BB150" s="256"/>
      <c r="BC150" s="256"/>
      <c r="BD150" s="256"/>
      <c r="BE150" s="256"/>
      <c r="BF150" s="256"/>
      <c r="BG150" s="256"/>
      <c r="BH150" s="256"/>
      <c r="BI150" s="238">
        <v>44541</v>
      </c>
      <c r="BJ150" s="238">
        <v>2547</v>
      </c>
      <c r="BK150" s="240">
        <v>344</v>
      </c>
      <c r="BL150" s="238">
        <v>606</v>
      </c>
      <c r="BM150" s="238">
        <v>32176</v>
      </c>
      <c r="BN150" s="238">
        <v>3598</v>
      </c>
      <c r="BO150" s="238">
        <f t="shared" si="2"/>
        <v>83812</v>
      </c>
      <c r="BP150" s="238">
        <v>9843667</v>
      </c>
      <c r="BQ150" s="238">
        <v>681877</v>
      </c>
      <c r="BR150" s="240">
        <v>82917</v>
      </c>
      <c r="BS150" s="238">
        <v>220945</v>
      </c>
      <c r="BT150" s="238">
        <v>6111281</v>
      </c>
      <c r="BU150" s="238">
        <v>959118</v>
      </c>
      <c r="BV150" s="238">
        <f t="shared" si="3"/>
        <v>17899805</v>
      </c>
      <c r="BW150" s="238">
        <v>14992940</v>
      </c>
      <c r="BX150" s="238">
        <v>2906865</v>
      </c>
      <c r="BY150" s="250">
        <f t="shared" si="1"/>
        <v>17899805</v>
      </c>
      <c r="BZ150" s="240">
        <v>38305.559074989003</v>
      </c>
      <c r="CA150" s="256">
        <v>895</v>
      </c>
      <c r="CB150" s="256">
        <v>356</v>
      </c>
      <c r="CC150" s="256">
        <v>154</v>
      </c>
      <c r="CD150" s="255">
        <v>127657</v>
      </c>
      <c r="CE150" s="255">
        <v>1070232</v>
      </c>
      <c r="CF150" s="256">
        <v>7907178.5398899997</v>
      </c>
      <c r="CG150" s="255">
        <v>89304298.625157997</v>
      </c>
      <c r="CH150" s="256"/>
      <c r="CI150" s="256"/>
      <c r="CJ150" s="258">
        <v>965.27004494911</v>
      </c>
      <c r="CK150" s="257">
        <v>50.913072887869099</v>
      </c>
      <c r="CL150" s="257">
        <v>15.277325872147999</v>
      </c>
      <c r="CM150" s="257">
        <v>6.8203024660480702</v>
      </c>
      <c r="CN150" s="257">
        <v>5.9555317193333499</v>
      </c>
      <c r="CO150" s="257">
        <v>1.16307818498488E-2</v>
      </c>
      <c r="CP150" s="257">
        <v>11.350791263379</v>
      </c>
      <c r="CQ150" s="257">
        <v>9.6713450093726401</v>
      </c>
      <c r="CR150" s="255">
        <v>4002</v>
      </c>
      <c r="CS150" s="255">
        <v>37638</v>
      </c>
      <c r="CT150" s="255">
        <v>18972</v>
      </c>
      <c r="CU150" s="255">
        <v>154415</v>
      </c>
      <c r="CV150" s="255">
        <v>2891</v>
      </c>
      <c r="CW150" s="255">
        <v>29783</v>
      </c>
      <c r="CX150" s="255">
        <v>5561</v>
      </c>
      <c r="CY150" s="255">
        <v>34769</v>
      </c>
      <c r="CZ150" s="255">
        <v>101589.17</v>
      </c>
      <c r="DA150" s="255">
        <v>965910.53399999999</v>
      </c>
      <c r="DB150" s="255">
        <v>45984.767999999996</v>
      </c>
      <c r="DC150" s="255">
        <v>570660.10800000001</v>
      </c>
      <c r="DD150" s="256"/>
      <c r="DE150" s="255" t="s">
        <v>473</v>
      </c>
      <c r="DF150" s="256">
        <v>4.9146035565900599</v>
      </c>
      <c r="DG150" s="256">
        <v>30.0691270115117</v>
      </c>
      <c r="DH150" s="256">
        <v>30.678689117280701</v>
      </c>
      <c r="DI150" s="238">
        <v>173705.68100000001</v>
      </c>
      <c r="DJ150" s="238">
        <v>46214.084000000003</v>
      </c>
      <c r="DK150" s="238">
        <v>140528.861</v>
      </c>
      <c r="DL150" s="238">
        <v>222498.11499999999</v>
      </c>
      <c r="DM150" s="238">
        <v>8095.1840000000002</v>
      </c>
      <c r="DN150" s="238">
        <v>16464.066879999998</v>
      </c>
      <c r="DO150" s="238">
        <v>84.876000000000005</v>
      </c>
      <c r="DP150" s="238">
        <v>282.48899999999998</v>
      </c>
      <c r="DQ150" s="238">
        <v>607873.35687999998</v>
      </c>
      <c r="DR150" s="259">
        <v>33605</v>
      </c>
      <c r="DS150" s="256">
        <v>4028</v>
      </c>
      <c r="DT150" s="256">
        <v>41512</v>
      </c>
      <c r="DU150" s="256">
        <v>27458</v>
      </c>
      <c r="DV150" s="257">
        <v>605</v>
      </c>
      <c r="DW150" s="257">
        <v>3856</v>
      </c>
      <c r="DX150" s="257">
        <v>24307</v>
      </c>
      <c r="DY150" s="256">
        <v>0</v>
      </c>
      <c r="DZ150" s="257">
        <v>135371</v>
      </c>
      <c r="EA150" s="256">
        <v>2339079</v>
      </c>
      <c r="EB150" s="256">
        <v>7045</v>
      </c>
      <c r="EC150" s="256">
        <v>15328</v>
      </c>
      <c r="ED150" s="256">
        <v>732</v>
      </c>
      <c r="EE150" s="256">
        <v>1055</v>
      </c>
      <c r="EF150" s="256">
        <v>3416</v>
      </c>
      <c r="EG150" s="256">
        <v>3669</v>
      </c>
      <c r="EH150" s="256">
        <v>1493</v>
      </c>
      <c r="EI150" s="256"/>
      <c r="EJ150" s="256"/>
      <c r="EK150" s="256"/>
      <c r="EL150" s="256"/>
      <c r="EM150" s="256"/>
      <c r="EN150" s="257" t="s">
        <v>473</v>
      </c>
      <c r="EO150" s="256">
        <v>198</v>
      </c>
      <c r="EP150" s="256">
        <v>896</v>
      </c>
      <c r="EQ150" s="256" t="s">
        <v>473</v>
      </c>
      <c r="ER150" s="256" t="s">
        <v>473</v>
      </c>
      <c r="ES150" s="256" t="s">
        <v>473</v>
      </c>
      <c r="ET150" s="256" t="s">
        <v>473</v>
      </c>
      <c r="EU150" s="256" t="s">
        <v>473</v>
      </c>
      <c r="EV150" s="257" t="s">
        <v>473</v>
      </c>
      <c r="EW150" s="256">
        <v>1988</v>
      </c>
      <c r="EX150" s="256">
        <v>2188</v>
      </c>
      <c r="EY150" s="257" t="s">
        <v>473</v>
      </c>
      <c r="EZ150" s="257" t="s">
        <v>473</v>
      </c>
      <c r="FA150" s="257" t="s">
        <v>473</v>
      </c>
      <c r="FB150" s="257" t="s">
        <v>473</v>
      </c>
      <c r="FC150" s="257" t="s">
        <v>473</v>
      </c>
      <c r="FD150" s="256" t="s">
        <v>473</v>
      </c>
      <c r="FE150" s="256">
        <v>10.040404040404001</v>
      </c>
      <c r="FF150" s="256">
        <v>2.44196428571429</v>
      </c>
      <c r="FG150" s="256" t="s">
        <v>473</v>
      </c>
      <c r="FH150" s="256" t="s">
        <v>473</v>
      </c>
      <c r="FI150" s="256" t="s">
        <v>473</v>
      </c>
      <c r="FJ150" s="256" t="s">
        <v>473</v>
      </c>
      <c r="FK150" s="256" t="s">
        <v>473</v>
      </c>
      <c r="FL150" s="256" t="s">
        <v>473</v>
      </c>
      <c r="FM150" s="256">
        <v>5.1449999999999996</v>
      </c>
      <c r="FN150" s="256">
        <v>22.693999999999999</v>
      </c>
      <c r="FO150" s="256" t="s">
        <v>473</v>
      </c>
      <c r="FP150" s="256" t="s">
        <v>473</v>
      </c>
      <c r="FQ150" s="256" t="s">
        <v>473</v>
      </c>
      <c r="FR150" s="256" t="s">
        <v>473</v>
      </c>
      <c r="FS150" s="256" t="s">
        <v>473</v>
      </c>
      <c r="FT150" s="255">
        <v>29778</v>
      </c>
      <c r="FU150" s="255">
        <v>10888</v>
      </c>
      <c r="FV150" s="255">
        <v>10667</v>
      </c>
      <c r="FW150" s="255">
        <v>221</v>
      </c>
      <c r="FX150" s="255">
        <v>18890</v>
      </c>
      <c r="FY150" s="238">
        <v>317776209.38055801</v>
      </c>
      <c r="FZ150" s="238">
        <v>280908189.21238202</v>
      </c>
      <c r="GA150" s="255">
        <v>4282648.5163597697</v>
      </c>
      <c r="GB150" s="263">
        <v>173330.99286957999</v>
      </c>
      <c r="GC150" s="242">
        <v>654.80410222729995</v>
      </c>
      <c r="GD150" s="239">
        <v>50142.845020782697</v>
      </c>
      <c r="GE150" s="239">
        <v>51953.3389285714</v>
      </c>
      <c r="GF150" s="239">
        <v>46813.3675</v>
      </c>
      <c r="GG150" s="239">
        <v>108070.849807074</v>
      </c>
      <c r="GH150" s="249" t="s">
        <v>473</v>
      </c>
      <c r="GI150" s="239">
        <v>48948.685698282301</v>
      </c>
      <c r="GJ150" s="239">
        <v>77264.654304510506</v>
      </c>
      <c r="GK150" s="249">
        <v>80211.891779661004</v>
      </c>
      <c r="GL150" s="239">
        <v>45194.411165741403</v>
      </c>
      <c r="GM150" s="239">
        <v>46444.181389080797</v>
      </c>
      <c r="GN150" s="239">
        <v>40064.305781103802</v>
      </c>
      <c r="GO150" s="239">
        <v>39034.025137987002</v>
      </c>
      <c r="GP150" s="239">
        <v>67238.952605633705</v>
      </c>
      <c r="GQ150" s="239">
        <v>56519.214135802402</v>
      </c>
      <c r="GR150" s="239">
        <v>96480.903052631606</v>
      </c>
      <c r="GS150" s="239">
        <v>107919.332531722</v>
      </c>
      <c r="GT150" s="239">
        <v>60769.691357506003</v>
      </c>
      <c r="GU150" s="239">
        <v>72244.568624234496</v>
      </c>
      <c r="GV150" s="239">
        <v>57705.611589825101</v>
      </c>
      <c r="GW150" s="239">
        <v>51385.386723666401</v>
      </c>
      <c r="GX150" s="239">
        <v>62037.384321663099</v>
      </c>
      <c r="GY150" s="239">
        <v>75477.846133942207</v>
      </c>
      <c r="GZ150" s="239">
        <v>56075.688487723397</v>
      </c>
      <c r="HA150" s="239">
        <v>47729.391926605502</v>
      </c>
      <c r="HB150" s="239">
        <v>74193.0504287902</v>
      </c>
      <c r="HC150" s="239">
        <v>101416.537861555</v>
      </c>
      <c r="HD150" s="239">
        <v>91174.460167079204</v>
      </c>
      <c r="HE150" s="239">
        <v>51760.0848328094</v>
      </c>
      <c r="HF150" s="239">
        <v>47169.170078740099</v>
      </c>
      <c r="HG150" s="239">
        <v>127294.25112811899</v>
      </c>
      <c r="HH150" s="239">
        <v>87793.713599335097</v>
      </c>
      <c r="HI150" s="239">
        <v>37680.890997859096</v>
      </c>
      <c r="HJ150" s="239">
        <v>65099.152246343598</v>
      </c>
      <c r="HK150" s="239">
        <v>60194.769683408602</v>
      </c>
      <c r="HL150" s="239">
        <v>48713.573664098403</v>
      </c>
      <c r="HM150" s="239">
        <v>23780.263425847301</v>
      </c>
      <c r="HN150" s="239">
        <v>61792.113600771001</v>
      </c>
      <c r="HO150" s="239">
        <v>64258.750666666703</v>
      </c>
      <c r="HP150" s="239">
        <v>97554.805356125406</v>
      </c>
      <c r="HQ150" s="239">
        <v>54934.469170328397</v>
      </c>
      <c r="HR150" s="239">
        <v>90028.826967833593</v>
      </c>
      <c r="HS150" s="239">
        <v>152708.49803688499</v>
      </c>
      <c r="HT150" s="239">
        <v>77987.813850652397</v>
      </c>
      <c r="HU150" s="239">
        <v>56040.114503676399</v>
      </c>
      <c r="HV150" s="239">
        <v>50574.703755207403</v>
      </c>
      <c r="HW150" s="239">
        <v>42981.972373737401</v>
      </c>
      <c r="HX150" s="239">
        <v>101416.67758232</v>
      </c>
      <c r="HY150" s="239">
        <v>112627.637057221</v>
      </c>
      <c r="HZ150" s="239">
        <v>40305.5987825743</v>
      </c>
      <c r="IA150" s="239">
        <v>39726.2027437859</v>
      </c>
      <c r="IB150" s="239">
        <v>39121.413137641197</v>
      </c>
      <c r="IC150" s="239">
        <v>58345.408165689303</v>
      </c>
      <c r="ID150" s="239">
        <v>92488.0174382158</v>
      </c>
      <c r="IE150" s="239">
        <v>57719.304505180102</v>
      </c>
      <c r="IF150" s="239">
        <v>42377.3216798219</v>
      </c>
      <c r="IG150" s="239">
        <v>55301.443116222901</v>
      </c>
      <c r="IH150" s="256"/>
      <c r="II150" s="256"/>
      <c r="IJ150" s="256"/>
      <c r="IK150" s="256"/>
      <c r="IL150" s="256"/>
      <c r="IM150" s="256"/>
      <c r="IN150" s="256"/>
      <c r="IO150" s="256"/>
      <c r="IP150" s="262"/>
    </row>
    <row r="151" spans="1:250" ht="15.75" customHeight="1">
      <c r="A151" s="261">
        <v>44136</v>
      </c>
      <c r="B151" s="240">
        <v>15464.85</v>
      </c>
      <c r="C151" s="240">
        <v>16794.400000000001</v>
      </c>
      <c r="D151" s="240">
        <v>16886.5</v>
      </c>
      <c r="E151" s="240">
        <v>27275.9</v>
      </c>
      <c r="F151" s="240">
        <v>51521</v>
      </c>
      <c r="G151" s="240">
        <v>28795.75</v>
      </c>
      <c r="H151" s="238"/>
      <c r="I151" s="238"/>
      <c r="J151" s="240">
        <v>43166</v>
      </c>
      <c r="K151" s="240">
        <v>19163</v>
      </c>
      <c r="L151" s="240">
        <v>7917</v>
      </c>
      <c r="M151" s="240">
        <v>228077</v>
      </c>
      <c r="N151" s="240">
        <v>39040</v>
      </c>
      <c r="O151" s="240">
        <v>16929</v>
      </c>
      <c r="P151" s="240">
        <v>153373</v>
      </c>
      <c r="Q151" s="240">
        <v>13665</v>
      </c>
      <c r="R151" s="240">
        <v>10242</v>
      </c>
      <c r="S151" s="240">
        <v>25823</v>
      </c>
      <c r="T151" s="240">
        <v>92883</v>
      </c>
      <c r="U151" s="240">
        <v>422347</v>
      </c>
      <c r="V151" s="238"/>
      <c r="W151" s="238"/>
      <c r="X151" s="238"/>
      <c r="Y151" s="238"/>
      <c r="Z151" s="238"/>
      <c r="AA151" s="238"/>
      <c r="AB151" s="238"/>
      <c r="AC151" s="238"/>
      <c r="AD151" s="240">
        <v>71025</v>
      </c>
      <c r="AE151" s="240">
        <v>2486</v>
      </c>
      <c r="AF151" s="240">
        <v>35</v>
      </c>
      <c r="AG151" s="240">
        <v>399</v>
      </c>
      <c r="AH151" s="240">
        <v>95</v>
      </c>
      <c r="AI151" s="238">
        <v>10772</v>
      </c>
      <c r="AJ151" s="240">
        <f t="shared" si="0"/>
        <v>84812</v>
      </c>
      <c r="AK151" s="240">
        <v>6472068</v>
      </c>
      <c r="AL151" s="240">
        <v>416622</v>
      </c>
      <c r="AM151" s="240">
        <v>7320</v>
      </c>
      <c r="AN151" s="240">
        <v>3690</v>
      </c>
      <c r="AO151" s="240">
        <v>2817</v>
      </c>
      <c r="AP151" s="240">
        <v>1078806</v>
      </c>
      <c r="AQ151" s="240">
        <v>7981323</v>
      </c>
      <c r="AR151" s="240">
        <v>6659194</v>
      </c>
      <c r="AS151" s="240">
        <v>1322129</v>
      </c>
      <c r="AT151" s="240">
        <v>7981323</v>
      </c>
      <c r="AU151" s="238"/>
      <c r="AV151" s="238"/>
      <c r="AW151" s="238"/>
      <c r="AX151" s="238"/>
      <c r="AY151" s="238"/>
      <c r="AZ151" s="238"/>
      <c r="BA151" s="238"/>
      <c r="BB151" s="238"/>
      <c r="BC151" s="238"/>
      <c r="BD151" s="238"/>
      <c r="BE151" s="238"/>
      <c r="BF151" s="238"/>
      <c r="BG151" s="238"/>
      <c r="BH151" s="238"/>
      <c r="BI151" s="238">
        <v>42838</v>
      </c>
      <c r="BJ151" s="238">
        <v>2550</v>
      </c>
      <c r="BK151" s="240">
        <v>675</v>
      </c>
      <c r="BL151" s="238">
        <v>297</v>
      </c>
      <c r="BM151" s="238">
        <v>31791</v>
      </c>
      <c r="BN151" s="238">
        <v>3362</v>
      </c>
      <c r="BO151" s="238">
        <f t="shared" si="2"/>
        <v>81513</v>
      </c>
      <c r="BP151" s="238">
        <v>9415506</v>
      </c>
      <c r="BQ151" s="238">
        <v>673261</v>
      </c>
      <c r="BR151" s="240">
        <v>149400</v>
      </c>
      <c r="BS151" s="238">
        <v>107359</v>
      </c>
      <c r="BT151" s="238">
        <v>5998299</v>
      </c>
      <c r="BU151" s="238">
        <v>858660</v>
      </c>
      <c r="BV151" s="238">
        <f t="shared" si="3"/>
        <v>17202485</v>
      </c>
      <c r="BW151" s="238">
        <v>14774044</v>
      </c>
      <c r="BX151" s="238">
        <v>2428441</v>
      </c>
      <c r="BY151" s="250">
        <f t="shared" si="1"/>
        <v>17202485</v>
      </c>
      <c r="BZ151" s="240">
        <v>41300.003991292899</v>
      </c>
      <c r="CA151" s="238">
        <v>915</v>
      </c>
      <c r="CB151" s="238">
        <v>363</v>
      </c>
      <c r="CC151" s="238">
        <v>160</v>
      </c>
      <c r="CD151" s="240">
        <v>123579</v>
      </c>
      <c r="CE151" s="240">
        <v>1092246</v>
      </c>
      <c r="CF151" s="240">
        <v>8101420.6764700003</v>
      </c>
      <c r="CG151" s="238">
        <v>91173622.675980002</v>
      </c>
      <c r="CH151" s="238"/>
      <c r="CI151" s="238"/>
      <c r="CJ151" s="239">
        <v>1004.32202077979</v>
      </c>
      <c r="CK151" s="239">
        <v>52.389840478037499</v>
      </c>
      <c r="CL151" s="239">
        <v>14.2712324106081</v>
      </c>
      <c r="CM151" s="239">
        <v>9.4384121482265702</v>
      </c>
      <c r="CN151" s="239">
        <v>6.0843903275138604</v>
      </c>
      <c r="CO151" s="239">
        <v>0.139882562545881</v>
      </c>
      <c r="CP151" s="239">
        <v>8.6370003820413004</v>
      </c>
      <c r="CQ151" s="239">
        <v>9.0392416910267492</v>
      </c>
      <c r="CR151" s="240">
        <v>3747</v>
      </c>
      <c r="CS151" s="240">
        <v>35047</v>
      </c>
      <c r="CT151" s="240">
        <v>17312</v>
      </c>
      <c r="CU151" s="240">
        <v>145129</v>
      </c>
      <c r="CV151" s="240">
        <v>2546</v>
      </c>
      <c r="CW151" s="240">
        <v>25361</v>
      </c>
      <c r="CX151" s="240">
        <v>5383</v>
      </c>
      <c r="CY151" s="240">
        <v>34029</v>
      </c>
      <c r="CZ151" s="240">
        <v>109899.33</v>
      </c>
      <c r="DA151" s="240">
        <v>1006082.182</v>
      </c>
      <c r="DB151" s="240">
        <v>51824.097999999998</v>
      </c>
      <c r="DC151" s="240">
        <v>614706.076</v>
      </c>
      <c r="DD151" s="238"/>
      <c r="DE151" s="240">
        <v>52</v>
      </c>
      <c r="DF151" s="238">
        <v>6.5498943421830997</v>
      </c>
      <c r="DG151" s="238">
        <v>32.183298646631201</v>
      </c>
      <c r="DH151" s="238">
        <v>33.0236544499041</v>
      </c>
      <c r="DI151" s="238">
        <v>161186.845</v>
      </c>
      <c r="DJ151" s="238">
        <v>47208.663</v>
      </c>
      <c r="DK151" s="238">
        <v>145410.88399999999</v>
      </c>
      <c r="DL151" s="238">
        <v>223634.63099999999</v>
      </c>
      <c r="DM151" s="238">
        <v>8062.4830000000002</v>
      </c>
      <c r="DN151" s="238">
        <v>15803.419879999999</v>
      </c>
      <c r="DO151" s="238">
        <v>112.914</v>
      </c>
      <c r="DP151" s="238">
        <v>264.67500000000001</v>
      </c>
      <c r="DQ151" s="238">
        <v>601684.51488000003</v>
      </c>
      <c r="DR151" s="238">
        <v>21947</v>
      </c>
      <c r="DS151" s="238">
        <v>4404</v>
      </c>
      <c r="DT151" s="238">
        <v>44791</v>
      </c>
      <c r="DU151" s="238">
        <v>32368</v>
      </c>
      <c r="DV151" s="238">
        <v>468</v>
      </c>
      <c r="DW151" s="240">
        <v>2436</v>
      </c>
      <c r="DX151" s="238">
        <v>26613</v>
      </c>
      <c r="DY151" s="238">
        <v>0</v>
      </c>
      <c r="DZ151" s="240">
        <v>133027</v>
      </c>
      <c r="EA151" s="238">
        <v>2011727</v>
      </c>
      <c r="EB151" s="238">
        <v>7160</v>
      </c>
      <c r="EC151" s="238">
        <v>14192</v>
      </c>
      <c r="ED151" s="238">
        <v>756</v>
      </c>
      <c r="EE151" s="240">
        <v>5668</v>
      </c>
      <c r="EF151" s="238">
        <v>3291</v>
      </c>
      <c r="EG151" s="238">
        <v>3876</v>
      </c>
      <c r="EH151" s="238">
        <v>1196</v>
      </c>
      <c r="EI151" s="238"/>
      <c r="EJ151" s="238"/>
      <c r="EK151" s="238"/>
      <c r="EL151" s="238"/>
      <c r="EM151" s="238"/>
      <c r="EN151" s="239" t="s">
        <v>473</v>
      </c>
      <c r="EO151" s="238">
        <v>1237</v>
      </c>
      <c r="EP151" s="238">
        <v>1612</v>
      </c>
      <c r="EQ151" s="238" t="s">
        <v>473</v>
      </c>
      <c r="ER151" s="238" t="s">
        <v>473</v>
      </c>
      <c r="ES151" s="238">
        <v>530</v>
      </c>
      <c r="ET151" s="238" t="s">
        <v>473</v>
      </c>
      <c r="EU151" s="238" t="s">
        <v>473</v>
      </c>
      <c r="EV151" s="239" t="s">
        <v>473</v>
      </c>
      <c r="EW151" s="238">
        <v>3109</v>
      </c>
      <c r="EX151" s="238">
        <v>3340</v>
      </c>
      <c r="EY151" s="239" t="s">
        <v>473</v>
      </c>
      <c r="EZ151" s="239" t="s">
        <v>473</v>
      </c>
      <c r="FA151" s="238">
        <v>956</v>
      </c>
      <c r="FB151" s="239" t="s">
        <v>473</v>
      </c>
      <c r="FC151" s="239" t="s">
        <v>473</v>
      </c>
      <c r="FD151" s="238" t="s">
        <v>473</v>
      </c>
      <c r="FE151" s="238">
        <v>2.51333872271625</v>
      </c>
      <c r="FF151" s="238">
        <v>2.0719602977667502</v>
      </c>
      <c r="FG151" s="238" t="s">
        <v>473</v>
      </c>
      <c r="FH151" s="238" t="s">
        <v>473</v>
      </c>
      <c r="FI151" s="238">
        <v>1.80377358490566</v>
      </c>
      <c r="FJ151" s="238" t="s">
        <v>473</v>
      </c>
      <c r="FK151" s="238" t="s">
        <v>473</v>
      </c>
      <c r="FL151" s="238" t="s">
        <v>473</v>
      </c>
      <c r="FM151" s="238">
        <v>9.2439999999999998</v>
      </c>
      <c r="FN151" s="238">
        <v>25.579000000000001</v>
      </c>
      <c r="FO151" s="238" t="s">
        <v>473</v>
      </c>
      <c r="FP151" s="238" t="s">
        <v>473</v>
      </c>
      <c r="FQ151" s="238">
        <v>14.286</v>
      </c>
      <c r="FR151" s="238" t="s">
        <v>473</v>
      </c>
      <c r="FS151" s="238" t="s">
        <v>473</v>
      </c>
      <c r="FT151" s="240">
        <v>30264</v>
      </c>
      <c r="FU151" s="240">
        <v>11364</v>
      </c>
      <c r="FV151" s="240">
        <v>11105</v>
      </c>
      <c r="FW151" s="240">
        <v>259</v>
      </c>
      <c r="FX151" s="240">
        <v>18900</v>
      </c>
      <c r="FY151" s="238">
        <v>355865546.98712897</v>
      </c>
      <c r="FZ151" s="238">
        <v>310665547.57671201</v>
      </c>
      <c r="GA151" s="239">
        <v>4481756.0657694098</v>
      </c>
      <c r="GB151" s="250">
        <v>181085.35181498001</v>
      </c>
      <c r="GC151" s="239">
        <v>676.52961508272904</v>
      </c>
      <c r="GD151" s="239">
        <v>50526.470058073603</v>
      </c>
      <c r="GE151" s="239">
        <v>40720.444457831298</v>
      </c>
      <c r="GF151" s="239">
        <v>40849.214999999997</v>
      </c>
      <c r="GG151" s="239">
        <v>125895.590382166</v>
      </c>
      <c r="GH151" s="249" t="s">
        <v>473</v>
      </c>
      <c r="GI151" s="239">
        <v>50728.505562174199</v>
      </c>
      <c r="GJ151" s="239">
        <v>80125.032759928697</v>
      </c>
      <c r="GK151" s="249">
        <v>87674.584494382099</v>
      </c>
      <c r="GL151" s="239">
        <v>44171.622043852803</v>
      </c>
      <c r="GM151" s="239">
        <v>47528.916705882402</v>
      </c>
      <c r="GN151" s="239">
        <v>41445.607327014099</v>
      </c>
      <c r="GO151" s="239">
        <v>40070.1929572925</v>
      </c>
      <c r="GP151" s="239">
        <v>71419.361005917104</v>
      </c>
      <c r="GQ151" s="239">
        <v>56926.0647872341</v>
      </c>
      <c r="GR151" s="239">
        <v>80660.366211604094</v>
      </c>
      <c r="GS151" s="239">
        <v>110471.70555555599</v>
      </c>
      <c r="GT151" s="239">
        <v>63683.946600523501</v>
      </c>
      <c r="GU151" s="239">
        <v>70681.522144562594</v>
      </c>
      <c r="GV151" s="239">
        <v>58447.3885872139</v>
      </c>
      <c r="GW151" s="239">
        <v>52186.553416859701</v>
      </c>
      <c r="GX151" s="239">
        <v>62009.418715505999</v>
      </c>
      <c r="GY151" s="239">
        <v>79638.432065217305</v>
      </c>
      <c r="GZ151" s="239">
        <v>57854.748219634101</v>
      </c>
      <c r="HA151" s="239">
        <v>46929.475327102802</v>
      </c>
      <c r="HB151" s="239">
        <v>76525.165707762601</v>
      </c>
      <c r="HC151" s="239">
        <v>106688.918822261</v>
      </c>
      <c r="HD151" s="239">
        <v>90095.907601226994</v>
      </c>
      <c r="HE151" s="239">
        <v>50808.974774978698</v>
      </c>
      <c r="HF151" s="239">
        <v>43214.180472440901</v>
      </c>
      <c r="HG151" s="239">
        <v>115869.92041514</v>
      </c>
      <c r="HH151" s="239">
        <v>86814.738477537307</v>
      </c>
      <c r="HI151" s="239">
        <v>40940.257929318199</v>
      </c>
      <c r="HJ151" s="239">
        <v>66392.311870122197</v>
      </c>
      <c r="HK151" s="239">
        <v>61495.3686818723</v>
      </c>
      <c r="HL151" s="239">
        <v>48575.604896862002</v>
      </c>
      <c r="HM151" s="239">
        <v>25288.188888815901</v>
      </c>
      <c r="HN151" s="239">
        <v>63669.915932203301</v>
      </c>
      <c r="HO151" s="239">
        <v>96672.63</v>
      </c>
      <c r="HP151" s="239">
        <v>99643.295244956695</v>
      </c>
      <c r="HQ151" s="239">
        <v>59143.813946129703</v>
      </c>
      <c r="HR151" s="239">
        <v>90651.475263157598</v>
      </c>
      <c r="HS151" s="239">
        <v>158910.32086305899</v>
      </c>
      <c r="HT151" s="239">
        <v>77465.667010629099</v>
      </c>
      <c r="HU151" s="239">
        <v>54783.255900277101</v>
      </c>
      <c r="HV151" s="239">
        <v>52567.963400519002</v>
      </c>
      <c r="HW151" s="239">
        <v>43434.525907990297</v>
      </c>
      <c r="HX151" s="239">
        <v>94820.960490034093</v>
      </c>
      <c r="HY151" s="239">
        <v>98644.703636363702</v>
      </c>
      <c r="HZ151" s="239">
        <v>40465.425881761301</v>
      </c>
      <c r="IA151" s="239">
        <v>40826.640600691499</v>
      </c>
      <c r="IB151" s="239">
        <v>40772.3104779149</v>
      </c>
      <c r="IC151" s="239">
        <v>58313.195864320303</v>
      </c>
      <c r="ID151" s="239">
        <v>100763.24463355599</v>
      </c>
      <c r="IE151" s="239">
        <v>59448.601504036698</v>
      </c>
      <c r="IF151" s="239">
        <v>46695.547783849703</v>
      </c>
      <c r="IG151" s="239">
        <v>56800.235310747703</v>
      </c>
      <c r="IH151" s="238"/>
      <c r="II151" s="238"/>
      <c r="IJ151" s="238"/>
      <c r="IK151" s="238"/>
      <c r="IL151" s="238"/>
      <c r="IM151" s="238"/>
      <c r="IN151" s="238"/>
      <c r="IO151" s="238"/>
      <c r="IP151" s="262"/>
    </row>
    <row r="152" spans="1:250" ht="15.75" customHeight="1">
      <c r="A152" s="264">
        <v>44166</v>
      </c>
      <c r="B152" s="240">
        <v>16422.222222222201</v>
      </c>
      <c r="C152" s="240">
        <v>18265.55</v>
      </c>
      <c r="D152" s="240">
        <v>17624.444444444402</v>
      </c>
      <c r="E152" s="240">
        <v>27634.444444444402</v>
      </c>
      <c r="F152" s="240">
        <v>54616.294117647099</v>
      </c>
      <c r="G152" s="240">
        <v>33301.166666666701</v>
      </c>
      <c r="H152" s="238"/>
      <c r="I152" s="238"/>
      <c r="J152" s="240">
        <v>25791</v>
      </c>
      <c r="K152" s="240">
        <v>89</v>
      </c>
      <c r="L152" s="240">
        <v>135</v>
      </c>
      <c r="M152" s="240">
        <v>134750</v>
      </c>
      <c r="N152" s="240">
        <v>305</v>
      </c>
      <c r="O152" s="240">
        <v>307</v>
      </c>
      <c r="P152" s="240">
        <v>81107</v>
      </c>
      <c r="Q152" s="240">
        <v>0</v>
      </c>
      <c r="R152" s="240">
        <v>172</v>
      </c>
      <c r="S152" s="240">
        <v>25395</v>
      </c>
      <c r="T152" s="240">
        <v>91708</v>
      </c>
      <c r="U152" s="240">
        <v>389695</v>
      </c>
      <c r="V152" s="238"/>
      <c r="W152" s="238"/>
      <c r="X152" s="238"/>
      <c r="Y152" s="238"/>
      <c r="Z152" s="238"/>
      <c r="AA152" s="238"/>
      <c r="AB152" s="238"/>
      <c r="AC152" s="238"/>
      <c r="AD152" s="240">
        <v>82170</v>
      </c>
      <c r="AE152" s="240">
        <v>2321</v>
      </c>
      <c r="AF152" s="240">
        <v>45</v>
      </c>
      <c r="AG152" s="240">
        <v>951</v>
      </c>
      <c r="AH152" s="240">
        <v>193</v>
      </c>
      <c r="AI152" s="238">
        <v>13025</v>
      </c>
      <c r="AJ152" s="240">
        <f t="shared" si="0"/>
        <v>98705</v>
      </c>
      <c r="AK152" s="240">
        <v>7317610</v>
      </c>
      <c r="AL152" s="240">
        <v>388513</v>
      </c>
      <c r="AM152" s="240">
        <v>9036</v>
      </c>
      <c r="AN152" s="240">
        <v>8780</v>
      </c>
      <c r="AO152" s="240">
        <v>5375</v>
      </c>
      <c r="AP152" s="240">
        <v>1289510</v>
      </c>
      <c r="AQ152" s="240">
        <v>9018824</v>
      </c>
      <c r="AR152" s="240">
        <v>7854951</v>
      </c>
      <c r="AS152" s="240">
        <v>1163873</v>
      </c>
      <c r="AT152" s="240">
        <v>9018824</v>
      </c>
      <c r="AU152" s="238"/>
      <c r="AV152" s="238"/>
      <c r="AW152" s="238"/>
      <c r="AX152" s="238"/>
      <c r="AY152" s="238"/>
      <c r="AZ152" s="238"/>
      <c r="BA152" s="238"/>
      <c r="BB152" s="238"/>
      <c r="BC152" s="238"/>
      <c r="BD152" s="238"/>
      <c r="BE152" s="238"/>
      <c r="BF152" s="238"/>
      <c r="BG152" s="238"/>
      <c r="BH152" s="238"/>
      <c r="BI152" s="238">
        <v>47833</v>
      </c>
      <c r="BJ152" s="238">
        <v>3067</v>
      </c>
      <c r="BK152" s="240">
        <v>700.5</v>
      </c>
      <c r="BL152" s="238">
        <v>382</v>
      </c>
      <c r="BM152" s="238">
        <v>33022</v>
      </c>
      <c r="BN152" s="238">
        <v>2867</v>
      </c>
      <c r="BO152" s="238">
        <f t="shared" si="2"/>
        <v>87871.5</v>
      </c>
      <c r="BP152" s="238">
        <v>10405679</v>
      </c>
      <c r="BQ152" s="238">
        <v>819790</v>
      </c>
      <c r="BR152" s="240">
        <v>152603</v>
      </c>
      <c r="BS152" s="238">
        <v>137628</v>
      </c>
      <c r="BT152" s="238">
        <v>6187770</v>
      </c>
      <c r="BU152" s="238">
        <v>711393</v>
      </c>
      <c r="BV152" s="238">
        <f t="shared" si="3"/>
        <v>18414863</v>
      </c>
      <c r="BW152" s="238">
        <v>16359118</v>
      </c>
      <c r="BX152" s="238">
        <v>2055745</v>
      </c>
      <c r="BY152" s="250">
        <f t="shared" si="1"/>
        <v>18414863</v>
      </c>
      <c r="BZ152" s="240">
        <v>42509.957292406798</v>
      </c>
      <c r="CA152" s="238">
        <v>931</v>
      </c>
      <c r="CB152" s="238">
        <v>372</v>
      </c>
      <c r="CC152" s="238">
        <v>161</v>
      </c>
      <c r="CD152" s="240">
        <v>114444</v>
      </c>
      <c r="CE152" s="240">
        <v>976945</v>
      </c>
      <c r="CF152" s="238">
        <v>10293908.623269999</v>
      </c>
      <c r="CG152" s="238">
        <v>115892785.035587</v>
      </c>
      <c r="CH152" s="238"/>
      <c r="CI152" s="238"/>
      <c r="CJ152" s="239">
        <v>2307.64933989888</v>
      </c>
      <c r="CK152" s="239">
        <v>58.159395373105902</v>
      </c>
      <c r="CL152" s="239">
        <v>12.952411710339399</v>
      </c>
      <c r="CM152" s="239">
        <v>7.0092493042765396</v>
      </c>
      <c r="CN152" s="239">
        <v>3.2616042514477899</v>
      </c>
      <c r="CO152" s="239">
        <v>0.39899343316792601</v>
      </c>
      <c r="CP152" s="239">
        <v>7.8276956531986999</v>
      </c>
      <c r="CQ152" s="238">
        <v>10.3906502744638</v>
      </c>
      <c r="CR152" s="240">
        <v>2066</v>
      </c>
      <c r="CS152" s="240">
        <v>20792</v>
      </c>
      <c r="CT152" s="240">
        <v>16716</v>
      </c>
      <c r="CU152" s="240">
        <v>142099</v>
      </c>
      <c r="CV152" s="240">
        <v>2173</v>
      </c>
      <c r="CW152" s="240">
        <v>22245</v>
      </c>
      <c r="CX152" s="240">
        <v>5093</v>
      </c>
      <c r="CY152" s="240">
        <v>31540</v>
      </c>
      <c r="CZ152" s="240">
        <v>110378.96</v>
      </c>
      <c r="DA152" s="240">
        <v>1057199.504</v>
      </c>
      <c r="DB152" s="240">
        <v>67530.327000000005</v>
      </c>
      <c r="DC152" s="240">
        <v>773363.304</v>
      </c>
      <c r="DD152" s="238"/>
      <c r="DE152" s="240">
        <v>40</v>
      </c>
      <c r="DF152" s="238">
        <v>6.1417206730174501</v>
      </c>
      <c r="DG152" s="238">
        <v>33.384334894258302</v>
      </c>
      <c r="DH152" s="238">
        <v>34.211858537661897</v>
      </c>
      <c r="DI152" s="238">
        <v>164948.60399999999</v>
      </c>
      <c r="DJ152" s="238">
        <v>52514.909</v>
      </c>
      <c r="DK152" s="238">
        <v>149541.492</v>
      </c>
      <c r="DL152" s="238">
        <v>239272.58</v>
      </c>
      <c r="DM152" s="238">
        <v>9055.8629999999994</v>
      </c>
      <c r="DN152" s="238">
        <v>14532.47788</v>
      </c>
      <c r="DO152" s="238">
        <v>98.581999999999994</v>
      </c>
      <c r="DP152" s="238">
        <v>258.72500000000002</v>
      </c>
      <c r="DQ152" s="238">
        <v>630223.23288000003</v>
      </c>
      <c r="DR152" s="238">
        <v>19820</v>
      </c>
      <c r="DS152" s="238">
        <v>4299</v>
      </c>
      <c r="DT152" s="238">
        <v>45899</v>
      </c>
      <c r="DU152" s="238">
        <v>34848</v>
      </c>
      <c r="DV152" s="238">
        <v>411</v>
      </c>
      <c r="DW152" s="238">
        <v>2360</v>
      </c>
      <c r="DX152" s="238">
        <v>31138</v>
      </c>
      <c r="DY152" s="238">
        <v>0</v>
      </c>
      <c r="DZ152" s="238">
        <v>138775</v>
      </c>
      <c r="EA152" s="238">
        <v>2062084</v>
      </c>
      <c r="EB152" s="238">
        <v>7766</v>
      </c>
      <c r="EC152" s="238">
        <v>14569</v>
      </c>
      <c r="ED152" s="238">
        <v>623</v>
      </c>
      <c r="EE152" s="238">
        <v>6653</v>
      </c>
      <c r="EF152" s="238">
        <v>3299</v>
      </c>
      <c r="EG152" s="238">
        <v>4279</v>
      </c>
      <c r="EH152" s="238">
        <v>1587</v>
      </c>
      <c r="EI152" s="238"/>
      <c r="EJ152" s="238"/>
      <c r="EK152" s="238"/>
      <c r="EL152" s="238"/>
      <c r="EM152" s="238"/>
      <c r="EN152" s="239" t="s">
        <v>473</v>
      </c>
      <c r="EO152" s="238">
        <v>3991</v>
      </c>
      <c r="EP152" s="238">
        <v>3430</v>
      </c>
      <c r="EQ152" s="238">
        <v>1394</v>
      </c>
      <c r="ER152" s="238">
        <v>6895</v>
      </c>
      <c r="ES152" s="238">
        <v>3630</v>
      </c>
      <c r="ET152" s="238">
        <v>2858</v>
      </c>
      <c r="EU152" s="238">
        <v>8461</v>
      </c>
      <c r="EV152" s="239" t="s">
        <v>473</v>
      </c>
      <c r="EW152" s="239">
        <v>10462</v>
      </c>
      <c r="EX152" s="239">
        <v>5546</v>
      </c>
      <c r="EY152" s="239">
        <v>4364</v>
      </c>
      <c r="EZ152" s="239">
        <v>18240</v>
      </c>
      <c r="FA152" s="239">
        <v>8208</v>
      </c>
      <c r="FB152" s="239">
        <v>7792</v>
      </c>
      <c r="FC152" s="239">
        <v>24067</v>
      </c>
      <c r="FD152" s="238" t="s">
        <v>473</v>
      </c>
      <c r="FE152" s="238">
        <v>2.6213981458281101</v>
      </c>
      <c r="FF152" s="238">
        <v>1.6169096209912499</v>
      </c>
      <c r="FG152" s="238">
        <v>3.1305595408895299</v>
      </c>
      <c r="FH152" s="238">
        <v>2.64539521392313</v>
      </c>
      <c r="FI152" s="238">
        <v>2.2611570247933899</v>
      </c>
      <c r="FJ152" s="238">
        <v>2.7263820853743899</v>
      </c>
      <c r="FK152" s="238">
        <v>2.8444628294527798</v>
      </c>
      <c r="FL152" s="238" t="s">
        <v>473</v>
      </c>
      <c r="FM152" s="238">
        <v>15.234999999999999</v>
      </c>
      <c r="FN152" s="238">
        <v>34.064</v>
      </c>
      <c r="FO152" s="238">
        <v>19.239999999999998</v>
      </c>
      <c r="FP152" s="238">
        <v>29.960999999999999</v>
      </c>
      <c r="FQ152" s="238">
        <v>45.101999999999997</v>
      </c>
      <c r="FR152" s="238">
        <v>13.332000000000001</v>
      </c>
      <c r="FS152" s="238">
        <v>16.783999999999999</v>
      </c>
      <c r="FT152" s="240">
        <v>32272</v>
      </c>
      <c r="FU152" s="238">
        <v>12025</v>
      </c>
      <c r="FV152" s="240">
        <v>11755</v>
      </c>
      <c r="FW152" s="240">
        <v>270</v>
      </c>
      <c r="FX152" s="238">
        <v>20247</v>
      </c>
      <c r="FY152" s="238">
        <v>401255328.31401598</v>
      </c>
      <c r="FZ152" s="238">
        <v>359968144.723535</v>
      </c>
      <c r="GA152" s="239">
        <v>4653413.61088588</v>
      </c>
      <c r="GB152" s="239">
        <v>188458.34902190001</v>
      </c>
      <c r="GC152" s="238">
        <v>705.84006528456405</v>
      </c>
      <c r="GD152" s="239">
        <v>73860.368261932599</v>
      </c>
      <c r="GE152" s="239">
        <v>66525.551012658194</v>
      </c>
      <c r="GF152" s="239">
        <v>144676.655</v>
      </c>
      <c r="GG152" s="239">
        <v>182101.974888889</v>
      </c>
      <c r="GH152" s="239" t="s">
        <v>473</v>
      </c>
      <c r="GI152" s="239">
        <v>87692.011308550107</v>
      </c>
      <c r="GJ152" s="239">
        <v>131967.468145033</v>
      </c>
      <c r="GK152" s="239">
        <v>129187.437956989</v>
      </c>
      <c r="GL152" s="239">
        <v>69313.020731895303</v>
      </c>
      <c r="GM152" s="239">
        <v>73988.808236514597</v>
      </c>
      <c r="GN152" s="239">
        <v>68232.273358778693</v>
      </c>
      <c r="GO152" s="239">
        <v>64660.800237315801</v>
      </c>
      <c r="GP152" s="239">
        <v>113137.16554779799</v>
      </c>
      <c r="GQ152" s="239">
        <v>105163.57283688</v>
      </c>
      <c r="GR152" s="239">
        <v>122441.698159722</v>
      </c>
      <c r="GS152" s="239">
        <v>175061.18113510299</v>
      </c>
      <c r="GT152" s="239">
        <v>96971.872117979903</v>
      </c>
      <c r="GU152" s="239">
        <v>111684.040199393</v>
      </c>
      <c r="GV152" s="239">
        <v>95081.441486697804</v>
      </c>
      <c r="GW152" s="239">
        <v>79153.615865058906</v>
      </c>
      <c r="GX152" s="239">
        <v>103528.106200647</v>
      </c>
      <c r="GY152" s="239">
        <v>113831.627248</v>
      </c>
      <c r="GZ152" s="239">
        <v>95335.026961815194</v>
      </c>
      <c r="HA152" s="239">
        <v>72171.601743119303</v>
      </c>
      <c r="HB152" s="239">
        <v>147435.580257186</v>
      </c>
      <c r="HC152" s="239">
        <v>195230.86824823401</v>
      </c>
      <c r="HD152" s="239">
        <v>150679.852985898</v>
      </c>
      <c r="HE152" s="239">
        <v>79333.563343705799</v>
      </c>
      <c r="HF152" s="239">
        <v>67236.426220472393</v>
      </c>
      <c r="HG152" s="239">
        <v>178103.45376522499</v>
      </c>
      <c r="HH152" s="239">
        <v>139391.26834431599</v>
      </c>
      <c r="HI152" s="239">
        <v>60704.230755416502</v>
      </c>
      <c r="HJ152" s="239">
        <v>98835.524378072907</v>
      </c>
      <c r="HK152" s="239">
        <v>90364.428918163205</v>
      </c>
      <c r="HL152" s="239">
        <v>71925.302265263294</v>
      </c>
      <c r="HM152" s="239">
        <v>35962.351130552001</v>
      </c>
      <c r="HN152" s="239">
        <v>86392.717141525703</v>
      </c>
      <c r="HO152" s="239">
        <v>116588.612307692</v>
      </c>
      <c r="HP152" s="239">
        <v>119005.30346749201</v>
      </c>
      <c r="HQ152" s="239">
        <v>88027.111381053895</v>
      </c>
      <c r="HR152" s="239">
        <v>144493.73518378899</v>
      </c>
      <c r="HS152" s="239">
        <v>215701.72018918401</v>
      </c>
      <c r="HT152" s="239">
        <v>115889.895585868</v>
      </c>
      <c r="HU152" s="239">
        <v>82225.763034735006</v>
      </c>
      <c r="HV152" s="239">
        <v>81318.287114997904</v>
      </c>
      <c r="HW152" s="239">
        <v>63494.804468599003</v>
      </c>
      <c r="HX152" s="239">
        <v>140723.31354282601</v>
      </c>
      <c r="HY152" s="239">
        <v>184854.45952380999</v>
      </c>
      <c r="HZ152" s="239">
        <v>59061.404339658802</v>
      </c>
      <c r="IA152" s="239">
        <v>52024.625119478798</v>
      </c>
      <c r="IB152" s="239">
        <v>58889.617095308997</v>
      </c>
      <c r="IC152" s="239">
        <v>85958.039976541899</v>
      </c>
      <c r="ID152" s="239">
        <v>143178.36745872701</v>
      </c>
      <c r="IE152" s="239">
        <v>88309.829156305495</v>
      </c>
      <c r="IF152" s="239">
        <v>64509.894720322198</v>
      </c>
      <c r="IG152" s="239">
        <v>84311.887116024503</v>
      </c>
      <c r="IH152" s="238"/>
      <c r="II152" s="238"/>
      <c r="IJ152" s="238"/>
      <c r="IK152" s="238"/>
      <c r="IL152" s="238"/>
      <c r="IM152" s="238"/>
      <c r="IN152" s="238"/>
      <c r="IO152" s="238"/>
      <c r="IP152" s="262"/>
    </row>
    <row r="153" spans="1:250" ht="15.75" customHeight="1">
      <c r="A153" s="237">
        <v>44197</v>
      </c>
      <c r="B153" s="240">
        <v>17430</v>
      </c>
      <c r="C153" s="240">
        <v>19200</v>
      </c>
      <c r="D153" s="240">
        <v>18730</v>
      </c>
      <c r="E153" s="240">
        <v>28750</v>
      </c>
      <c r="F153" s="240">
        <v>59038</v>
      </c>
      <c r="G153" s="240">
        <v>41820</v>
      </c>
      <c r="H153" s="238"/>
      <c r="I153" s="238"/>
      <c r="J153" s="240">
        <v>42226</v>
      </c>
      <c r="K153" s="240">
        <v>17814</v>
      </c>
      <c r="L153" s="240">
        <v>5746</v>
      </c>
      <c r="M153" s="240">
        <v>222487</v>
      </c>
      <c r="N153" s="240">
        <v>40345</v>
      </c>
      <c r="O153" s="240">
        <v>15036</v>
      </c>
      <c r="P153" s="240">
        <v>148984</v>
      </c>
      <c r="Q153" s="240">
        <v>14123</v>
      </c>
      <c r="R153" s="240">
        <v>8259</v>
      </c>
      <c r="S153" s="240">
        <v>26023</v>
      </c>
      <c r="T153" s="238">
        <v>98727</v>
      </c>
      <c r="U153" s="238">
        <v>441862</v>
      </c>
      <c r="V153" s="238"/>
      <c r="W153" s="238"/>
      <c r="X153" s="238"/>
      <c r="Y153" s="238"/>
      <c r="Z153" s="238"/>
      <c r="AA153" s="238"/>
      <c r="AB153" s="238"/>
      <c r="AC153" s="238"/>
      <c r="AD153" s="240">
        <v>70598</v>
      </c>
      <c r="AE153" s="240">
        <v>2417</v>
      </c>
      <c r="AF153" s="240">
        <v>38</v>
      </c>
      <c r="AG153" s="240">
        <v>117</v>
      </c>
      <c r="AH153" s="240">
        <v>78</v>
      </c>
      <c r="AI153" s="240">
        <v>12466</v>
      </c>
      <c r="AJ153" s="240">
        <f t="shared" si="0"/>
        <v>85714</v>
      </c>
      <c r="AK153" s="240">
        <v>6342565</v>
      </c>
      <c r="AL153" s="240">
        <v>410677</v>
      </c>
      <c r="AM153" s="240">
        <v>7734</v>
      </c>
      <c r="AN153" s="240">
        <v>1175</v>
      </c>
      <c r="AO153" s="240">
        <v>2440</v>
      </c>
      <c r="AP153" s="240">
        <v>1228851</v>
      </c>
      <c r="AQ153" s="240">
        <v>7993442</v>
      </c>
      <c r="AR153" s="240">
        <v>6488333</v>
      </c>
      <c r="AS153" s="240">
        <v>1505109</v>
      </c>
      <c r="AT153" s="240">
        <v>7993442</v>
      </c>
      <c r="AU153" s="238"/>
      <c r="AV153" s="238"/>
      <c r="AW153" s="238"/>
      <c r="AX153" s="238"/>
      <c r="AY153" s="238"/>
      <c r="AZ153" s="238"/>
      <c r="BA153" s="238"/>
      <c r="BB153" s="238"/>
      <c r="BC153" s="238"/>
      <c r="BD153" s="238"/>
      <c r="BE153" s="238"/>
      <c r="BF153" s="238"/>
      <c r="BG153" s="238"/>
      <c r="BH153" s="238"/>
      <c r="BI153" s="238">
        <v>37220</v>
      </c>
      <c r="BJ153" s="238">
        <v>2390</v>
      </c>
      <c r="BK153" s="240">
        <v>510</v>
      </c>
      <c r="BL153" s="238">
        <v>312</v>
      </c>
      <c r="BM153" s="238">
        <v>26100</v>
      </c>
      <c r="BN153" s="238">
        <v>2939</v>
      </c>
      <c r="BO153" s="238">
        <f t="shared" si="2"/>
        <v>69471</v>
      </c>
      <c r="BP153" s="238">
        <v>8205205</v>
      </c>
      <c r="BQ153" s="238">
        <v>636378</v>
      </c>
      <c r="BR153" s="240">
        <v>116908</v>
      </c>
      <c r="BS153" s="238">
        <v>120708</v>
      </c>
      <c r="BT153" s="238">
        <v>4973902</v>
      </c>
      <c r="BU153" s="238">
        <v>755874</v>
      </c>
      <c r="BV153" s="238">
        <f t="shared" si="3"/>
        <v>14808975</v>
      </c>
      <c r="BW153" s="238">
        <v>12455951</v>
      </c>
      <c r="BX153" s="238">
        <v>2353024</v>
      </c>
      <c r="BY153" s="250">
        <f t="shared" si="1"/>
        <v>14808975</v>
      </c>
      <c r="BZ153" s="240">
        <v>43376.250960405698</v>
      </c>
      <c r="CA153" s="238">
        <v>947</v>
      </c>
      <c r="CB153" s="238">
        <v>372</v>
      </c>
      <c r="CC153" s="238">
        <v>166</v>
      </c>
      <c r="CD153" s="238">
        <v>104319</v>
      </c>
      <c r="CE153" s="238">
        <v>895416</v>
      </c>
      <c r="CF153" s="238">
        <v>9004889.7357310001</v>
      </c>
      <c r="CG153" s="238">
        <v>97957703.618240997</v>
      </c>
      <c r="CH153" s="238"/>
      <c r="CI153" s="238"/>
      <c r="CJ153" s="239">
        <v>1380.7953731380801</v>
      </c>
      <c r="CK153" s="239">
        <v>48.191410208032202</v>
      </c>
      <c r="CL153" s="239">
        <v>12.6352960306019</v>
      </c>
      <c r="CM153" s="239">
        <v>13.1931499779477</v>
      </c>
      <c r="CN153" s="239">
        <v>5.91876635363296</v>
      </c>
      <c r="CO153" s="239">
        <v>1.7120273701146</v>
      </c>
      <c r="CP153" s="239">
        <v>7.9297071306587803</v>
      </c>
      <c r="CQ153" s="238">
        <v>10.4196430103841</v>
      </c>
      <c r="CR153" s="240">
        <v>5397</v>
      </c>
      <c r="CS153" s="240">
        <v>49930</v>
      </c>
      <c r="CT153" s="240">
        <v>15214</v>
      </c>
      <c r="CU153" s="240">
        <v>132640</v>
      </c>
      <c r="CV153" s="240">
        <v>3242</v>
      </c>
      <c r="CW153" s="240">
        <v>29480</v>
      </c>
      <c r="CX153" s="240">
        <v>4805</v>
      </c>
      <c r="CY153" s="240">
        <v>30201</v>
      </c>
      <c r="CZ153" s="238">
        <v>91037.418999999994</v>
      </c>
      <c r="DA153" s="238">
        <v>973046.26699999999</v>
      </c>
      <c r="DB153" s="238">
        <v>69457.035000000003</v>
      </c>
      <c r="DC153" s="238">
        <v>732414.04500000004</v>
      </c>
      <c r="DD153" s="238"/>
      <c r="DE153" s="240">
        <v>28098</v>
      </c>
      <c r="DF153" s="238">
        <v>7.0302875714927398</v>
      </c>
      <c r="DG153" s="238">
        <v>33.5755705055847</v>
      </c>
      <c r="DH153" s="238">
        <v>34.146628049706202</v>
      </c>
      <c r="DI153" s="238">
        <v>182829.54399999999</v>
      </c>
      <c r="DJ153" s="238">
        <v>57566.284</v>
      </c>
      <c r="DK153" s="238">
        <v>152041.08499999999</v>
      </c>
      <c r="DL153" s="238">
        <v>244710.019</v>
      </c>
      <c r="DM153" s="238">
        <v>8859.9290000000001</v>
      </c>
      <c r="DN153" s="238">
        <v>14630.344880000001</v>
      </c>
      <c r="DO153" s="238">
        <v>75.269000000000005</v>
      </c>
      <c r="DP153" s="238">
        <v>281.786</v>
      </c>
      <c r="DQ153" s="238">
        <v>660994.26087999996</v>
      </c>
      <c r="DR153" s="238">
        <v>17981</v>
      </c>
      <c r="DS153" s="238">
        <v>3971</v>
      </c>
      <c r="DT153" s="238">
        <v>44349</v>
      </c>
      <c r="DU153" s="238">
        <v>46080</v>
      </c>
      <c r="DV153" s="238">
        <v>352</v>
      </c>
      <c r="DW153" s="238">
        <v>2386</v>
      </c>
      <c r="DX153" s="238">
        <v>30921</v>
      </c>
      <c r="DY153" s="238">
        <v>0</v>
      </c>
      <c r="DZ153" s="238">
        <v>146040</v>
      </c>
      <c r="EA153" s="238">
        <v>2001418</v>
      </c>
      <c r="EB153" s="238">
        <v>6631</v>
      </c>
      <c r="EC153" s="238">
        <v>14354</v>
      </c>
      <c r="ED153" s="238">
        <v>491</v>
      </c>
      <c r="EE153" s="238">
        <v>7862</v>
      </c>
      <c r="EF153" s="238">
        <v>3072</v>
      </c>
      <c r="EG153" s="238">
        <v>4208</v>
      </c>
      <c r="EH153" s="238">
        <v>1483</v>
      </c>
      <c r="EI153" s="238"/>
      <c r="EJ153" s="238"/>
      <c r="EK153" s="238"/>
      <c r="EL153" s="238"/>
      <c r="EM153" s="238"/>
      <c r="EN153" s="238">
        <v>206567</v>
      </c>
      <c r="EO153" s="238">
        <v>13590</v>
      </c>
      <c r="EP153" s="238">
        <v>6311</v>
      </c>
      <c r="EQ153" s="238">
        <v>7833</v>
      </c>
      <c r="ER153" s="238">
        <v>20651</v>
      </c>
      <c r="ES153" s="238">
        <v>6248</v>
      </c>
      <c r="ET153" s="238">
        <v>14807</v>
      </c>
      <c r="EU153" s="238">
        <v>51373</v>
      </c>
      <c r="EV153" s="238">
        <v>695592</v>
      </c>
      <c r="EW153" s="238">
        <v>31576</v>
      </c>
      <c r="EX153" s="238">
        <v>9451</v>
      </c>
      <c r="EY153" s="238">
        <v>33290</v>
      </c>
      <c r="EZ153" s="238">
        <v>88594</v>
      </c>
      <c r="FA153" s="238">
        <v>19258</v>
      </c>
      <c r="FB153" s="238">
        <v>51487</v>
      </c>
      <c r="FC153" s="238">
        <v>163571</v>
      </c>
      <c r="FD153" s="238">
        <v>3.4</v>
      </c>
      <c r="FE153" s="238">
        <v>2.2999999999999998</v>
      </c>
      <c r="FF153" s="238">
        <v>1.5</v>
      </c>
      <c r="FG153" s="238">
        <v>4.2</v>
      </c>
      <c r="FH153" s="238">
        <v>4.3</v>
      </c>
      <c r="FI153" s="238">
        <v>3.1</v>
      </c>
      <c r="FJ153" s="238">
        <v>3.5</v>
      </c>
      <c r="FK153" s="238">
        <v>3.2</v>
      </c>
      <c r="FL153" s="238">
        <v>53.079000000000001</v>
      </c>
      <c r="FM153" s="238">
        <v>29</v>
      </c>
      <c r="FN153" s="238">
        <v>41.8</v>
      </c>
      <c r="FO153" s="238">
        <v>38.799999999999997</v>
      </c>
      <c r="FP153" s="238">
        <v>78</v>
      </c>
      <c r="FQ153" s="238">
        <v>66.5</v>
      </c>
      <c r="FR153" s="238">
        <v>57.1</v>
      </c>
      <c r="FS153" s="238">
        <v>43.1</v>
      </c>
      <c r="FT153" s="240">
        <v>33869</v>
      </c>
      <c r="FU153" s="240">
        <v>14094</v>
      </c>
      <c r="FV153" s="240">
        <v>13847</v>
      </c>
      <c r="FW153" s="240">
        <v>247</v>
      </c>
      <c r="FX153" s="240">
        <v>19775</v>
      </c>
      <c r="FY153" s="238">
        <v>41357707</v>
      </c>
      <c r="FZ153" s="238">
        <v>32503307</v>
      </c>
      <c r="GA153" s="239">
        <v>4820130.6628956804</v>
      </c>
      <c r="GB153" s="239">
        <v>195359.33660454999</v>
      </c>
      <c r="GC153" s="238">
        <v>746.89059381533298</v>
      </c>
      <c r="GD153" s="239">
        <v>54751.287986604999</v>
      </c>
      <c r="GE153" s="239">
        <v>45978.081481481502</v>
      </c>
      <c r="GF153" s="239">
        <v>54085.302499999998</v>
      </c>
      <c r="GG153" s="239">
        <v>134796.76612307699</v>
      </c>
      <c r="GH153" s="239" t="s">
        <v>473</v>
      </c>
      <c r="GI153" s="239">
        <v>54116.242792022749</v>
      </c>
      <c r="GJ153" s="239">
        <v>94296.137014038904</v>
      </c>
      <c r="GK153" s="239">
        <v>95181.877272727303</v>
      </c>
      <c r="GL153" s="239">
        <v>51158.922005987966</v>
      </c>
      <c r="GM153" s="239">
        <v>49741.931039307136</v>
      </c>
      <c r="GN153" s="239">
        <v>40968.903967022314</v>
      </c>
      <c r="GO153" s="239">
        <v>43397.444431089607</v>
      </c>
      <c r="GP153" s="239">
        <v>81152.983455328198</v>
      </c>
      <c r="GQ153" s="239">
        <v>63219.761415689769</v>
      </c>
      <c r="GR153" s="239">
        <v>202357.04874125874</v>
      </c>
      <c r="GS153" s="239">
        <v>125751.40670682697</v>
      </c>
      <c r="GT153" s="239">
        <v>67163.691303674088</v>
      </c>
      <c r="GU153" s="239">
        <v>75669.404853034313</v>
      </c>
      <c r="GV153" s="239">
        <v>69753.988394964574</v>
      </c>
      <c r="GW153" s="239">
        <v>56143.787816946329</v>
      </c>
      <c r="GX153" s="239">
        <v>67726.882552184194</v>
      </c>
      <c r="GY153" s="239">
        <v>57297.843490909079</v>
      </c>
      <c r="GZ153" s="239">
        <v>71461.207320191839</v>
      </c>
      <c r="HA153" s="239">
        <v>47672.140941176454</v>
      </c>
      <c r="HB153" s="239">
        <v>98220.417861915339</v>
      </c>
      <c r="HC153" s="239">
        <v>165490.22482279543</v>
      </c>
      <c r="HD153" s="239">
        <v>99618.321089231031</v>
      </c>
      <c r="HE153" s="239">
        <v>58229.838622620329</v>
      </c>
      <c r="HF153" s="239">
        <v>49324.950530973452</v>
      </c>
      <c r="HG153" s="239">
        <v>146786.22606272844</v>
      </c>
      <c r="HH153" s="239">
        <v>100060.92476935746</v>
      </c>
      <c r="HI153" s="239">
        <v>41864.646346441172</v>
      </c>
      <c r="HJ153" s="239">
        <v>75482.661601127751</v>
      </c>
      <c r="HK153" s="239">
        <v>66528.509273305113</v>
      </c>
      <c r="HL153" s="239">
        <v>52403.451444514714</v>
      </c>
      <c r="HM153" s="239">
        <v>29654.185911296499</v>
      </c>
      <c r="HN153" s="239">
        <v>71182.269191785192</v>
      </c>
      <c r="HO153" s="239">
        <v>88339.594615384616</v>
      </c>
      <c r="HP153" s="239">
        <v>132427.60162711859</v>
      </c>
      <c r="HQ153" s="239">
        <v>62338.60574560277</v>
      </c>
      <c r="HR153" s="239">
        <v>146662.87679692489</v>
      </c>
      <c r="HS153" s="239">
        <v>148123.45226430651</v>
      </c>
      <c r="HT153" s="239">
        <v>85409.903665198333</v>
      </c>
      <c r="HU153" s="239">
        <v>59615.488882681551</v>
      </c>
      <c r="HV153" s="239">
        <v>55093.458228086827</v>
      </c>
      <c r="HW153" s="239">
        <v>49573.968337236482</v>
      </c>
      <c r="HX153" s="239">
        <v>133436.80654791783</v>
      </c>
      <c r="HY153" s="239">
        <v>75298.778815165861</v>
      </c>
      <c r="HZ153" s="239">
        <v>43726.098662714649</v>
      </c>
      <c r="IA153" s="239">
        <v>43056.18810183592</v>
      </c>
      <c r="IB153" s="239">
        <v>41975.473091303509</v>
      </c>
      <c r="IC153" s="239">
        <v>66211.332634602237</v>
      </c>
      <c r="ID153" s="239">
        <v>114097.05811904743</v>
      </c>
      <c r="IE153" s="239">
        <v>72443.68312667869</v>
      </c>
      <c r="IF153" s="239">
        <v>49660.209724268105</v>
      </c>
      <c r="IG153" s="239">
        <v>60688.973769174721</v>
      </c>
      <c r="IH153" s="238"/>
      <c r="II153" s="238"/>
      <c r="IJ153" s="238"/>
      <c r="IK153" s="238"/>
      <c r="IL153" s="238"/>
      <c r="IM153" s="238"/>
      <c r="IN153" s="238"/>
      <c r="IO153" s="238"/>
      <c r="IP153" s="219"/>
    </row>
    <row r="154" spans="1:250" ht="15.75" customHeight="1">
      <c r="A154" s="265">
        <v>44228</v>
      </c>
      <c r="B154" s="238">
        <v>17700</v>
      </c>
      <c r="C154" s="238">
        <v>18750</v>
      </c>
      <c r="D154" s="238">
        <v>19630</v>
      </c>
      <c r="E154" s="238">
        <v>29370</v>
      </c>
      <c r="F154" s="238">
        <v>61339</v>
      </c>
      <c r="G154" s="238">
        <v>40330</v>
      </c>
      <c r="H154" s="238"/>
      <c r="I154" s="238"/>
      <c r="J154" s="240">
        <v>43895</v>
      </c>
      <c r="K154" s="240">
        <v>18879</v>
      </c>
      <c r="L154" s="240">
        <v>5093</v>
      </c>
      <c r="M154" s="238">
        <v>229098</v>
      </c>
      <c r="N154" s="238">
        <v>43496</v>
      </c>
      <c r="O154" s="238">
        <v>13325</v>
      </c>
      <c r="P154" s="238">
        <v>157839</v>
      </c>
      <c r="Q154" s="238">
        <v>15223</v>
      </c>
      <c r="R154" s="238">
        <v>7392</v>
      </c>
      <c r="S154" s="238">
        <v>22203</v>
      </c>
      <c r="T154" s="238">
        <v>94905</v>
      </c>
      <c r="U154" s="238">
        <v>435041</v>
      </c>
      <c r="V154" s="238"/>
      <c r="W154" s="238"/>
      <c r="X154" s="238"/>
      <c r="Y154" s="238"/>
      <c r="Z154" s="238"/>
      <c r="AA154" s="238"/>
      <c r="AB154" s="238"/>
      <c r="AC154" s="238"/>
      <c r="AD154" s="240">
        <v>71617</v>
      </c>
      <c r="AE154" s="240">
        <v>2365</v>
      </c>
      <c r="AF154" s="240">
        <v>39</v>
      </c>
      <c r="AG154" s="240">
        <v>130</v>
      </c>
      <c r="AH154" s="240">
        <v>79</v>
      </c>
      <c r="AI154" s="240">
        <v>10572</v>
      </c>
      <c r="AJ154" s="240">
        <f t="shared" si="0"/>
        <v>84802</v>
      </c>
      <c r="AK154" s="240">
        <v>6456845</v>
      </c>
      <c r="AL154" s="240">
        <v>399559</v>
      </c>
      <c r="AM154" s="240">
        <v>7085</v>
      </c>
      <c r="AN154" s="240">
        <v>1197</v>
      </c>
      <c r="AO154" s="240">
        <v>2306</v>
      </c>
      <c r="AP154" s="240">
        <v>1039665</v>
      </c>
      <c r="AQ154" s="240">
        <v>7906657</v>
      </c>
      <c r="AR154" s="240">
        <v>6720802</v>
      </c>
      <c r="AS154" s="240">
        <v>1185855</v>
      </c>
      <c r="AT154" s="240">
        <v>7906657</v>
      </c>
      <c r="AU154" s="238"/>
      <c r="AV154" s="238"/>
      <c r="AW154" s="238"/>
      <c r="AX154" s="238"/>
      <c r="AY154" s="238"/>
      <c r="AZ154" s="238"/>
      <c r="BA154" s="238"/>
      <c r="BB154" s="238"/>
      <c r="BC154" s="238"/>
      <c r="BD154" s="238"/>
      <c r="BE154" s="238"/>
      <c r="BF154" s="238"/>
      <c r="BG154" s="238"/>
      <c r="BH154" s="238"/>
      <c r="BI154" s="238">
        <v>39928</v>
      </c>
      <c r="BJ154" s="238">
        <v>2671</v>
      </c>
      <c r="BK154" s="240">
        <v>374</v>
      </c>
      <c r="BL154" s="238">
        <v>374</v>
      </c>
      <c r="BM154" s="240">
        <v>27560</v>
      </c>
      <c r="BN154" s="240">
        <v>3243</v>
      </c>
      <c r="BO154" s="240">
        <f t="shared" si="2"/>
        <v>74150</v>
      </c>
      <c r="BP154" s="240">
        <v>8684151</v>
      </c>
      <c r="BQ154" s="240">
        <v>704349</v>
      </c>
      <c r="BR154" s="240">
        <v>89417</v>
      </c>
      <c r="BS154" s="240">
        <v>136043</v>
      </c>
      <c r="BT154" s="240">
        <v>5229793</v>
      </c>
      <c r="BU154" s="240">
        <v>829757</v>
      </c>
      <c r="BV154" s="240">
        <f t="shared" si="3"/>
        <v>15673510</v>
      </c>
      <c r="BW154" s="238">
        <v>13314432</v>
      </c>
      <c r="BX154" s="238">
        <v>2359078</v>
      </c>
      <c r="BY154" s="250">
        <f t="shared" si="1"/>
        <v>15673510</v>
      </c>
      <c r="BZ154" s="240">
        <v>45305.5448311941</v>
      </c>
      <c r="CA154" s="238">
        <v>962</v>
      </c>
      <c r="CB154" s="238">
        <v>375</v>
      </c>
      <c r="CC154" s="238">
        <v>168</v>
      </c>
      <c r="CD154" s="238">
        <v>96645</v>
      </c>
      <c r="CE154" s="238">
        <v>811697</v>
      </c>
      <c r="CF154" s="238">
        <v>8711151.7468400002</v>
      </c>
      <c r="CG154" s="238">
        <v>92965849.414580002</v>
      </c>
      <c r="CH154" s="238"/>
      <c r="CI154" s="238"/>
      <c r="CJ154" s="239">
        <v>1434.71311013336</v>
      </c>
      <c r="CK154" s="239">
        <v>46.414434384494797</v>
      </c>
      <c r="CL154" s="239">
        <v>14.613511983659301</v>
      </c>
      <c r="CM154" s="239">
        <v>12.9519247819954</v>
      </c>
      <c r="CN154" s="239">
        <v>6.4296954475342298</v>
      </c>
      <c r="CO154" s="239">
        <v>1.8446256209099301</v>
      </c>
      <c r="CP154" s="239">
        <v>8.1050568554200595</v>
      </c>
      <c r="CQ154" s="238">
        <v>9.64075092598633</v>
      </c>
      <c r="CR154" s="240">
        <v>3198</v>
      </c>
      <c r="CS154" s="240">
        <v>30632</v>
      </c>
      <c r="CT154" s="240">
        <v>14716</v>
      </c>
      <c r="CU154" s="240">
        <v>125698</v>
      </c>
      <c r="CV154" s="240">
        <v>2585</v>
      </c>
      <c r="CW154" s="240">
        <v>25561</v>
      </c>
      <c r="CX154" s="240">
        <v>4405</v>
      </c>
      <c r="CY154" s="240">
        <v>28371</v>
      </c>
      <c r="CZ154" s="238">
        <v>90180.36</v>
      </c>
      <c r="DA154" s="238">
        <v>924062.90399999998</v>
      </c>
      <c r="DB154" s="238">
        <v>65228.68</v>
      </c>
      <c r="DC154" s="238">
        <v>689336.94</v>
      </c>
      <c r="DD154" s="238"/>
      <c r="DE154" s="238">
        <v>37561</v>
      </c>
      <c r="DF154" s="238">
        <v>7.2385497091054498</v>
      </c>
      <c r="DG154" s="238">
        <v>33.520870113998299</v>
      </c>
      <c r="DH154" s="238">
        <v>34.064405480700302</v>
      </c>
      <c r="DI154" s="238">
        <v>190998.13516000001</v>
      </c>
      <c r="DJ154" s="238">
        <v>58625.845000000001</v>
      </c>
      <c r="DK154" s="238">
        <v>136519.53400000001</v>
      </c>
      <c r="DL154" s="238">
        <v>211994.83900000001</v>
      </c>
      <c r="DM154" s="238">
        <v>8969.7659999999996</v>
      </c>
      <c r="DN154" s="238">
        <v>15376.42188</v>
      </c>
      <c r="DO154" s="238">
        <v>59.363999999999997</v>
      </c>
      <c r="DP154" s="238">
        <v>287.62400000000002</v>
      </c>
      <c r="DQ154" s="238">
        <v>622831.52904000005</v>
      </c>
      <c r="DR154" s="238">
        <v>18420</v>
      </c>
      <c r="DS154" s="238">
        <v>4073</v>
      </c>
      <c r="DT154" s="238">
        <v>44726</v>
      </c>
      <c r="DU154" s="238">
        <v>31225</v>
      </c>
      <c r="DV154" s="238">
        <v>374</v>
      </c>
      <c r="DW154" s="238">
        <v>2456</v>
      </c>
      <c r="DX154" s="238">
        <v>29227</v>
      </c>
      <c r="DY154" s="238">
        <v>0</v>
      </c>
      <c r="DZ154" s="238">
        <v>130501</v>
      </c>
      <c r="EA154" s="238">
        <v>1829508</v>
      </c>
      <c r="EB154" s="238">
        <v>8311</v>
      </c>
      <c r="EC154" s="238">
        <v>14533</v>
      </c>
      <c r="ED154" s="238">
        <v>696</v>
      </c>
      <c r="EE154" s="238">
        <v>7696</v>
      </c>
      <c r="EF154" s="238">
        <v>2877</v>
      </c>
      <c r="EG154" s="238">
        <v>4055</v>
      </c>
      <c r="EH154" s="238">
        <v>692</v>
      </c>
      <c r="EI154" s="238"/>
      <c r="EJ154" s="238"/>
      <c r="EK154" s="238"/>
      <c r="EL154" s="238"/>
      <c r="EM154" s="238"/>
      <c r="EN154" s="238">
        <v>194935</v>
      </c>
      <c r="EO154" s="238">
        <v>18441</v>
      </c>
      <c r="EP154" s="238">
        <v>5806</v>
      </c>
      <c r="EQ154" s="238">
        <v>8253</v>
      </c>
      <c r="ER154" s="238">
        <v>18387</v>
      </c>
      <c r="ES154" s="238">
        <v>7331</v>
      </c>
      <c r="ET154" s="238">
        <v>16637</v>
      </c>
      <c r="EU154" s="238">
        <v>46940</v>
      </c>
      <c r="EV154" s="238">
        <v>660377</v>
      </c>
      <c r="EW154" s="238">
        <v>43393</v>
      </c>
      <c r="EX154" s="238">
        <v>9659</v>
      </c>
      <c r="EY154" s="238">
        <v>29447</v>
      </c>
      <c r="EZ154" s="238">
        <v>81232</v>
      </c>
      <c r="FA154" s="238">
        <v>19212</v>
      </c>
      <c r="FB154" s="238">
        <v>56447</v>
      </c>
      <c r="FC154" s="238">
        <v>161345</v>
      </c>
      <c r="FD154" s="238">
        <v>3.4</v>
      </c>
      <c r="FE154" s="238">
        <v>2.4</v>
      </c>
      <c r="FF154" s="238">
        <v>1.7</v>
      </c>
      <c r="FG154" s="238">
        <v>3.6</v>
      </c>
      <c r="FH154" s="238">
        <v>4.4000000000000004</v>
      </c>
      <c r="FI154" s="238">
        <v>2.6</v>
      </c>
      <c r="FJ154" s="238">
        <v>3.4</v>
      </c>
      <c r="FK154" s="238">
        <v>3.4</v>
      </c>
      <c r="FL154" s="238">
        <v>56.735999999999997</v>
      </c>
      <c r="FM154" s="238">
        <v>43.134</v>
      </c>
      <c r="FN154" s="238">
        <v>41.808</v>
      </c>
      <c r="FO154" s="238">
        <v>38.732999999999997</v>
      </c>
      <c r="FP154" s="238">
        <v>78.459000000000003</v>
      </c>
      <c r="FQ154" s="238">
        <v>68.828999999999994</v>
      </c>
      <c r="FR154" s="238">
        <v>68.009</v>
      </c>
      <c r="FS154" s="238">
        <v>50.073999999999998</v>
      </c>
      <c r="FT154" s="238">
        <v>35333</v>
      </c>
      <c r="FU154" s="238">
        <v>15843</v>
      </c>
      <c r="FV154" s="238">
        <v>15614</v>
      </c>
      <c r="FW154" s="238">
        <v>229</v>
      </c>
      <c r="FX154" s="238">
        <v>19490</v>
      </c>
      <c r="FY154" s="238">
        <v>86954088</v>
      </c>
      <c r="FZ154" s="238">
        <v>65244390</v>
      </c>
      <c r="GA154" s="238">
        <v>4962092.1690578396</v>
      </c>
      <c r="GB154" s="238">
        <v>201418.80137393001</v>
      </c>
      <c r="GC154" s="238">
        <v>775.20891420175201</v>
      </c>
      <c r="GD154" s="239">
        <v>56277.290877494102</v>
      </c>
      <c r="GE154" s="239">
        <v>47020.237093023301</v>
      </c>
      <c r="GF154" s="239">
        <v>53445.357499999998</v>
      </c>
      <c r="GG154" s="239">
        <v>137400.888923077</v>
      </c>
      <c r="GH154" s="239" t="s">
        <v>473</v>
      </c>
      <c r="GI154" s="239">
        <v>60481.374891618441</v>
      </c>
      <c r="GJ154" s="239">
        <v>92414.943521505178</v>
      </c>
      <c r="GK154" s="239">
        <v>108110.05044444441</v>
      </c>
      <c r="GL154" s="239">
        <v>48896.257605947867</v>
      </c>
      <c r="GM154" s="239">
        <v>51042.823717347601</v>
      </c>
      <c r="GN154" s="239">
        <v>43690.226669893498</v>
      </c>
      <c r="GO154" s="239">
        <v>44464.849881329123</v>
      </c>
      <c r="GP154" s="239">
        <v>78666.359380387599</v>
      </c>
      <c r="GQ154" s="239">
        <v>62113.679785905406</v>
      </c>
      <c r="GR154" s="239">
        <v>142118.86867132867</v>
      </c>
      <c r="GS154" s="239">
        <v>124954.08937719242</v>
      </c>
      <c r="GT154" s="239">
        <v>68918.106384393759</v>
      </c>
      <c r="GU154" s="239">
        <v>77833.924725970326</v>
      </c>
      <c r="GV154" s="239">
        <v>80264.626860198681</v>
      </c>
      <c r="GW154" s="239">
        <v>57229.030080326243</v>
      </c>
      <c r="GX154" s="239">
        <v>84362.440441931889</v>
      </c>
      <c r="GY154" s="239">
        <v>60765.517073170689</v>
      </c>
      <c r="GZ154" s="239">
        <v>66981.04477659578</v>
      </c>
      <c r="HA154" s="239">
        <v>44985.394999999982</v>
      </c>
      <c r="HB154" s="239">
        <v>91701.707171197791</v>
      </c>
      <c r="HC154" s="239">
        <v>132786.27253885608</v>
      </c>
      <c r="HD154" s="239">
        <v>103335.21774390245</v>
      </c>
      <c r="HE154" s="239">
        <v>58548.27013626237</v>
      </c>
      <c r="HF154" s="239">
        <v>50929.222608695665</v>
      </c>
      <c r="HG154" s="239">
        <v>153983.26105662755</v>
      </c>
      <c r="HH154" s="239">
        <v>98155.167353668628</v>
      </c>
      <c r="HI154" s="239">
        <v>43916.07334632719</v>
      </c>
      <c r="HJ154" s="239">
        <v>76769.048950572032</v>
      </c>
      <c r="HK154" s="239">
        <v>67448.532561638567</v>
      </c>
      <c r="HL154" s="239">
        <v>56654.363371564883</v>
      </c>
      <c r="HM154" s="239">
        <v>30372.016737103251</v>
      </c>
      <c r="HN154" s="239">
        <v>74776.29641273788</v>
      </c>
      <c r="HO154" s="239">
        <v>92270.561538461523</v>
      </c>
      <c r="HP154" s="239">
        <v>99751.989317406231</v>
      </c>
      <c r="HQ154" s="239">
        <v>67424.729848055766</v>
      </c>
      <c r="HR154" s="239">
        <v>107116.47765022106</v>
      </c>
      <c r="HS154" s="239">
        <v>184972.72934737644</v>
      </c>
      <c r="HT154" s="239">
        <v>86183.655701598778</v>
      </c>
      <c r="HU154" s="239">
        <v>66621.729981600802</v>
      </c>
      <c r="HV154" s="239">
        <v>56332.143004757447</v>
      </c>
      <c r="HW154" s="239">
        <v>54732.49960199005</v>
      </c>
      <c r="HX154" s="239">
        <v>117007.48133395439</v>
      </c>
      <c r="HY154" s="239">
        <v>67507.081132075429</v>
      </c>
      <c r="HZ154" s="239">
        <v>47550.503037670656</v>
      </c>
      <c r="IA154" s="239">
        <v>47779.884444833617</v>
      </c>
      <c r="IB154" s="239">
        <v>41471.849091064112</v>
      </c>
      <c r="IC154" s="239">
        <v>64723.804352375519</v>
      </c>
      <c r="ID154" s="239">
        <v>119042.56841882932</v>
      </c>
      <c r="IE154" s="239">
        <v>70409.171464137034</v>
      </c>
      <c r="IF154" s="239">
        <v>50940.892029833791</v>
      </c>
      <c r="IG154" s="239">
        <v>64462.170173255363</v>
      </c>
      <c r="IH154" s="238"/>
      <c r="II154" s="238"/>
      <c r="IJ154" s="238"/>
      <c r="IK154" s="238"/>
      <c r="IL154" s="238"/>
      <c r="IM154" s="238"/>
      <c r="IN154" s="238"/>
      <c r="IO154" s="238"/>
      <c r="IP154" s="219"/>
    </row>
    <row r="155" spans="1:250" ht="15.75" customHeight="1">
      <c r="A155" s="265">
        <v>44256</v>
      </c>
      <c r="B155" s="238">
        <v>18450</v>
      </c>
      <c r="C155" s="238">
        <v>19250</v>
      </c>
      <c r="D155" s="238">
        <v>21100</v>
      </c>
      <c r="E155" s="238">
        <v>30600</v>
      </c>
      <c r="F155" s="238">
        <v>62855</v>
      </c>
      <c r="G155" s="238">
        <v>42230</v>
      </c>
      <c r="H155" s="238"/>
      <c r="I155" s="238"/>
      <c r="J155" s="238">
        <v>49882</v>
      </c>
      <c r="K155" s="238">
        <v>24984</v>
      </c>
      <c r="L155" s="238">
        <v>5179</v>
      </c>
      <c r="M155" s="238">
        <v>259517</v>
      </c>
      <c r="N155" s="238">
        <v>56787</v>
      </c>
      <c r="O155" s="238">
        <v>16657</v>
      </c>
      <c r="P155" s="238">
        <v>175623</v>
      </c>
      <c r="Q155" s="238">
        <v>19877</v>
      </c>
      <c r="R155" s="238">
        <v>8012</v>
      </c>
      <c r="S155" s="238">
        <v>28346</v>
      </c>
      <c r="T155" s="238">
        <v>103830</v>
      </c>
      <c r="U155" s="238">
        <v>508946</v>
      </c>
      <c r="V155" s="238"/>
      <c r="W155" s="238"/>
      <c r="X155" s="238"/>
      <c r="Y155" s="238"/>
      <c r="Z155" s="238"/>
      <c r="AA155" s="238"/>
      <c r="AB155" s="238"/>
      <c r="AC155" s="238"/>
      <c r="AD155" s="240">
        <v>83215</v>
      </c>
      <c r="AE155" s="240">
        <v>2822</v>
      </c>
      <c r="AF155" s="240">
        <v>24</v>
      </c>
      <c r="AG155" s="240">
        <v>157</v>
      </c>
      <c r="AH155" s="240">
        <v>80</v>
      </c>
      <c r="AI155" s="240">
        <v>12222</v>
      </c>
      <c r="AJ155" s="240">
        <f t="shared" si="0"/>
        <v>98520</v>
      </c>
      <c r="AK155" s="240">
        <v>7551321</v>
      </c>
      <c r="AL155" s="240">
        <v>470701</v>
      </c>
      <c r="AM155" s="240">
        <v>4413</v>
      </c>
      <c r="AN155" s="240">
        <v>1569</v>
      </c>
      <c r="AO155" s="240">
        <v>2408</v>
      </c>
      <c r="AP155" s="240">
        <v>1202463</v>
      </c>
      <c r="AQ155" s="240">
        <v>9232875</v>
      </c>
      <c r="AR155" s="240">
        <v>8133636</v>
      </c>
      <c r="AS155" s="238">
        <v>1099239</v>
      </c>
      <c r="AT155" s="240">
        <v>9232875</v>
      </c>
      <c r="AU155" s="238"/>
      <c r="AV155" s="238"/>
      <c r="AW155" s="238"/>
      <c r="AX155" s="238"/>
      <c r="AY155" s="238"/>
      <c r="AZ155" s="238"/>
      <c r="BA155" s="238"/>
      <c r="BB155" s="238"/>
      <c r="BC155" s="238"/>
      <c r="BD155" s="238"/>
      <c r="BE155" s="238"/>
      <c r="BF155" s="238"/>
      <c r="BG155" s="238"/>
      <c r="BH155" s="238"/>
      <c r="BI155" s="238">
        <v>46964</v>
      </c>
      <c r="BJ155" s="238">
        <v>2742</v>
      </c>
      <c r="BK155" s="240">
        <v>585</v>
      </c>
      <c r="BL155" s="238">
        <v>484</v>
      </c>
      <c r="BM155" s="238">
        <v>29106</v>
      </c>
      <c r="BN155" s="238">
        <v>4544</v>
      </c>
      <c r="BO155" s="238">
        <f t="shared" si="2"/>
        <v>84425</v>
      </c>
      <c r="BP155" s="238">
        <v>10202079</v>
      </c>
      <c r="BQ155" s="238">
        <v>716206</v>
      </c>
      <c r="BR155" s="238">
        <v>135308</v>
      </c>
      <c r="BS155" s="238">
        <v>176605</v>
      </c>
      <c r="BT155" s="238">
        <v>5493717</v>
      </c>
      <c r="BU155" s="238">
        <v>1129678</v>
      </c>
      <c r="BV155" s="238">
        <f t="shared" si="3"/>
        <v>17853593</v>
      </c>
      <c r="BW155" s="238">
        <v>15032105</v>
      </c>
      <c r="BX155" s="238">
        <v>2821488</v>
      </c>
      <c r="BY155" s="250">
        <f t="shared" si="1"/>
        <v>17853593</v>
      </c>
      <c r="BZ155" s="240">
        <v>46073.537004577898</v>
      </c>
      <c r="CA155" s="238">
        <v>990</v>
      </c>
      <c r="CB155" s="238">
        <v>378</v>
      </c>
      <c r="CC155" s="238">
        <v>173</v>
      </c>
      <c r="CD155" s="238">
        <v>119847</v>
      </c>
      <c r="CE155" s="238">
        <v>974347</v>
      </c>
      <c r="CF155" s="238">
        <v>9666575</v>
      </c>
      <c r="CG155" s="238">
        <v>107222785</v>
      </c>
      <c r="CH155" s="238"/>
      <c r="CI155" s="238"/>
      <c r="CJ155" s="239">
        <v>1643.6281724845201</v>
      </c>
      <c r="CK155" s="239">
        <v>49.070042928325996</v>
      </c>
      <c r="CL155" s="239">
        <v>13.928298476079799</v>
      </c>
      <c r="CM155" s="239">
        <v>11.2195034607211</v>
      </c>
      <c r="CN155" s="239">
        <v>7.83369508370743</v>
      </c>
      <c r="CO155" s="239">
        <v>1.9475404567104799</v>
      </c>
      <c r="CP155" s="239">
        <v>7.6883275130897104</v>
      </c>
      <c r="CQ155" s="238">
        <v>8.3125920813654908</v>
      </c>
      <c r="CR155" s="238">
        <v>4034</v>
      </c>
      <c r="CS155" s="238">
        <v>37075</v>
      </c>
      <c r="CT155" s="238">
        <v>18622</v>
      </c>
      <c r="CU155" s="238">
        <v>157156</v>
      </c>
      <c r="CV155" s="238">
        <v>3455</v>
      </c>
      <c r="CW155" s="238">
        <v>35349</v>
      </c>
      <c r="CX155" s="238">
        <v>5679</v>
      </c>
      <c r="CY155" s="238">
        <v>36317</v>
      </c>
      <c r="CZ155" s="238">
        <v>114744.196</v>
      </c>
      <c r="DA155" s="238">
        <v>1172110.9890000001</v>
      </c>
      <c r="DB155" s="238">
        <v>67498.080000000002</v>
      </c>
      <c r="DC155" s="238">
        <v>755058.53</v>
      </c>
      <c r="DD155" s="238"/>
      <c r="DE155" s="238">
        <v>73557</v>
      </c>
      <c r="DF155" s="238">
        <v>7.31957991107826</v>
      </c>
      <c r="DG155" s="238">
        <v>33.484597427499303</v>
      </c>
      <c r="DH155" s="238">
        <v>34.044493515355498</v>
      </c>
      <c r="DI155" s="238">
        <v>182397.72</v>
      </c>
      <c r="DJ155" s="238">
        <v>58732.034</v>
      </c>
      <c r="DK155" s="238">
        <v>160667.65150000001</v>
      </c>
      <c r="DL155" s="238">
        <v>232101.72200000001</v>
      </c>
      <c r="DM155" s="238">
        <v>10438.343999999999</v>
      </c>
      <c r="DN155" s="238">
        <v>17939.98388</v>
      </c>
      <c r="DO155" s="238">
        <v>58.317</v>
      </c>
      <c r="DP155" s="238">
        <v>276.63900000000001</v>
      </c>
      <c r="DQ155" s="238">
        <v>662612.41137999995</v>
      </c>
      <c r="DR155" s="238">
        <v>22324</v>
      </c>
      <c r="DS155" s="238">
        <v>4654</v>
      </c>
      <c r="DT155" s="238">
        <v>51188</v>
      </c>
      <c r="DU155" s="238">
        <v>46526</v>
      </c>
      <c r="DV155" s="238">
        <v>503</v>
      </c>
      <c r="DW155" s="238">
        <v>3091</v>
      </c>
      <c r="DX155" s="238">
        <v>31527</v>
      </c>
      <c r="DY155" s="238">
        <v>0</v>
      </c>
      <c r="DZ155" s="238">
        <v>159813</v>
      </c>
      <c r="EA155" s="238">
        <v>2159293</v>
      </c>
      <c r="EB155" s="238">
        <v>9584</v>
      </c>
      <c r="EC155" s="238">
        <v>16770</v>
      </c>
      <c r="ED155" s="238">
        <v>830</v>
      </c>
      <c r="EE155" s="238">
        <v>8768</v>
      </c>
      <c r="EF155" s="238">
        <v>3517</v>
      </c>
      <c r="EG155" s="238">
        <v>2406</v>
      </c>
      <c r="EH155" s="238">
        <v>1590</v>
      </c>
      <c r="EI155" s="238"/>
      <c r="EJ155" s="238"/>
      <c r="EK155" s="238"/>
      <c r="EL155" s="238"/>
      <c r="EM155" s="238"/>
      <c r="EN155" s="238">
        <v>147418</v>
      </c>
      <c r="EO155" s="238">
        <v>16215</v>
      </c>
      <c r="EP155" s="238">
        <v>5535</v>
      </c>
      <c r="EQ155" s="238">
        <v>5248</v>
      </c>
      <c r="ER155" s="238">
        <v>15505</v>
      </c>
      <c r="ES155" s="238">
        <v>4330</v>
      </c>
      <c r="ET155" s="238">
        <v>3754</v>
      </c>
      <c r="EU155" s="238">
        <v>28560</v>
      </c>
      <c r="EV155" s="238">
        <v>426088</v>
      </c>
      <c r="EW155" s="238">
        <v>32051</v>
      </c>
      <c r="EX155" s="238">
        <v>9226</v>
      </c>
      <c r="EY155" s="238">
        <v>16307</v>
      </c>
      <c r="EZ155" s="238">
        <v>56960</v>
      </c>
      <c r="FA155" s="238">
        <v>11038</v>
      </c>
      <c r="FB155" s="238">
        <v>12588</v>
      </c>
      <c r="FC155" s="238">
        <v>83705</v>
      </c>
      <c r="FD155" s="238">
        <v>2.9</v>
      </c>
      <c r="FE155" s="238">
        <v>2</v>
      </c>
      <c r="FF155" s="238">
        <v>1.7</v>
      </c>
      <c r="FG155" s="238">
        <v>3.1</v>
      </c>
      <c r="FH155" s="238">
        <v>3.7</v>
      </c>
      <c r="FI155" s="238">
        <v>2.5</v>
      </c>
      <c r="FJ155" s="238">
        <v>3.4</v>
      </c>
      <c r="FK155" s="238">
        <v>2.9</v>
      </c>
      <c r="FL155" s="238">
        <v>37.5</v>
      </c>
      <c r="FM155" s="238">
        <v>29.4</v>
      </c>
      <c r="FN155" s="238">
        <v>36.5</v>
      </c>
      <c r="FO155" s="238">
        <v>29</v>
      </c>
      <c r="FP155" s="238">
        <v>56.8</v>
      </c>
      <c r="FQ155" s="238">
        <v>40.6</v>
      </c>
      <c r="FR155" s="238">
        <v>23.2</v>
      </c>
      <c r="FS155" s="238">
        <v>27.3</v>
      </c>
      <c r="FT155" s="238">
        <v>34979</v>
      </c>
      <c r="FU155" s="238">
        <v>14992</v>
      </c>
      <c r="FV155" s="238">
        <v>14717</v>
      </c>
      <c r="FW155" s="238">
        <v>275</v>
      </c>
      <c r="FX155" s="238">
        <v>19987</v>
      </c>
      <c r="FY155" s="238">
        <v>132961208</v>
      </c>
      <c r="FZ155" s="238">
        <v>101490296</v>
      </c>
      <c r="GA155" s="238">
        <v>4745234.4986373996</v>
      </c>
      <c r="GB155" s="238">
        <v>192220.02106869</v>
      </c>
      <c r="GC155" s="239">
        <v>806.64388206554804</v>
      </c>
      <c r="GD155" s="239">
        <v>54899.777037466098</v>
      </c>
      <c r="GE155" s="239">
        <v>46358.229058823497</v>
      </c>
      <c r="GF155" s="239">
        <v>90200.407500000001</v>
      </c>
      <c r="GG155" s="239">
        <v>186884.070492308</v>
      </c>
      <c r="GH155" s="239" t="s">
        <v>473</v>
      </c>
      <c r="GI155" s="239">
        <v>64152.092816500677</v>
      </c>
      <c r="GJ155" s="239">
        <v>94492.628846081643</v>
      </c>
      <c r="GK155" s="239">
        <v>131783.07595505615</v>
      </c>
      <c r="GL155" s="239">
        <v>52563.701145985578</v>
      </c>
      <c r="GM155" s="239">
        <v>54132.619940554796</v>
      </c>
      <c r="GN155" s="239">
        <v>47587.502189922518</v>
      </c>
      <c r="GO155" s="239">
        <v>46788.946034214503</v>
      </c>
      <c r="GP155" s="239">
        <v>87133.75090616598</v>
      </c>
      <c r="GQ155" s="239">
        <v>74239.506069210343</v>
      </c>
      <c r="GR155" s="239">
        <v>148599.17698630141</v>
      </c>
      <c r="GS155" s="239">
        <v>145786.51961980556</v>
      </c>
      <c r="GT155" s="239">
        <v>77626.835297225756</v>
      </c>
      <c r="GU155" s="239">
        <v>109351.37364757591</v>
      </c>
      <c r="GV155" s="239">
        <v>78302.597180811877</v>
      </c>
      <c r="GW155" s="239">
        <v>59519.672601687569</v>
      </c>
      <c r="GX155" s="239">
        <v>77679.301092444977</v>
      </c>
      <c r="GY155" s="239">
        <v>62511.923986254369</v>
      </c>
      <c r="GZ155" s="239">
        <v>69819.913090812537</v>
      </c>
      <c r="HA155" s="239">
        <v>46841.642441860473</v>
      </c>
      <c r="HB155" s="239">
        <v>91572.262116363694</v>
      </c>
      <c r="HC155" s="239">
        <v>133213.49235793817</v>
      </c>
      <c r="HD155" s="239">
        <v>108598.71215757591</v>
      </c>
      <c r="HE155" s="239">
        <v>61893.452359396426</v>
      </c>
      <c r="HF155" s="239">
        <v>52368.332319999994</v>
      </c>
      <c r="HG155" s="239">
        <v>145977.64547629911</v>
      </c>
      <c r="HH155" s="239">
        <v>105734.06211871393</v>
      </c>
      <c r="HI155" s="239">
        <v>45797.459267195845</v>
      </c>
      <c r="HJ155" s="239">
        <v>78035.57055416306</v>
      </c>
      <c r="HK155" s="239">
        <v>69723.99978858314</v>
      </c>
      <c r="HL155" s="239">
        <v>57933.562505797083</v>
      </c>
      <c r="HM155" s="239">
        <v>32184.044216030106</v>
      </c>
      <c r="HN155" s="239">
        <v>77925.567680313834</v>
      </c>
      <c r="HO155" s="239">
        <v>81139.327692307706</v>
      </c>
      <c r="HP155" s="239">
        <v>104588.71560137463</v>
      </c>
      <c r="HQ155" s="239">
        <v>67746.616377184007</v>
      </c>
      <c r="HR155" s="239">
        <v>132446.52183204907</v>
      </c>
      <c r="HS155" s="239">
        <v>199075.99427027002</v>
      </c>
      <c r="HT155" s="239">
        <v>87203.873196245055</v>
      </c>
      <c r="HU155" s="239">
        <v>68880.125847145522</v>
      </c>
      <c r="HV155" s="239">
        <v>57186.155158440473</v>
      </c>
      <c r="HW155" s="239">
        <v>55817.729596977304</v>
      </c>
      <c r="HX155" s="239">
        <v>125636.63963389835</v>
      </c>
      <c r="HY155" s="239">
        <v>71187.90880733938</v>
      </c>
      <c r="HZ155" s="239">
        <v>48548.738878403776</v>
      </c>
      <c r="IA155" s="239">
        <v>51297.305992547532</v>
      </c>
      <c r="IB155" s="239">
        <v>47826.87410567754</v>
      </c>
      <c r="IC155" s="239">
        <v>65785.582562336655</v>
      </c>
      <c r="ID155" s="239">
        <v>120714.25572031359</v>
      </c>
      <c r="IE155" s="239">
        <v>74762.727428998463</v>
      </c>
      <c r="IF155" s="239">
        <v>56222.819555905051</v>
      </c>
      <c r="IG155" s="239">
        <v>67301.11056938619</v>
      </c>
      <c r="IH155" s="238"/>
      <c r="II155" s="238"/>
      <c r="IJ155" s="238"/>
      <c r="IK155" s="238"/>
      <c r="IL155" s="238"/>
      <c r="IM155" s="238"/>
      <c r="IN155" s="238"/>
      <c r="IO155" s="238"/>
      <c r="IP155" s="266"/>
    </row>
    <row r="156" spans="1:250" ht="15.75" customHeight="1">
      <c r="A156" s="265">
        <v>44287</v>
      </c>
      <c r="B156" s="238">
        <v>20540</v>
      </c>
      <c r="C156" s="238">
        <v>20500</v>
      </c>
      <c r="D156" s="238">
        <v>19590</v>
      </c>
      <c r="E156" s="238">
        <v>30810.3</v>
      </c>
      <c r="F156" s="238">
        <v>64971</v>
      </c>
      <c r="G156" s="238">
        <v>41990</v>
      </c>
      <c r="H156" s="238"/>
      <c r="I156" s="238"/>
      <c r="J156" s="238">
        <v>45107</v>
      </c>
      <c r="K156" s="238">
        <v>33094</v>
      </c>
      <c r="L156" s="238">
        <v>1259</v>
      </c>
      <c r="M156" s="238">
        <v>235992</v>
      </c>
      <c r="N156" s="238">
        <v>79179</v>
      </c>
      <c r="O156" s="238">
        <v>3585</v>
      </c>
      <c r="P156" s="238">
        <v>160065</v>
      </c>
      <c r="Q156" s="238">
        <v>27636</v>
      </c>
      <c r="R156" s="238">
        <v>3339</v>
      </c>
      <c r="S156" s="238">
        <v>25412</v>
      </c>
      <c r="T156" s="238">
        <v>108826</v>
      </c>
      <c r="U156" s="238">
        <v>495171</v>
      </c>
      <c r="V156" s="238"/>
      <c r="W156" s="238"/>
      <c r="X156" s="238"/>
      <c r="Y156" s="238"/>
      <c r="Z156" s="238"/>
      <c r="AA156" s="238"/>
      <c r="AB156" s="238"/>
      <c r="AC156" s="238"/>
      <c r="AD156" s="240">
        <v>70764</v>
      </c>
      <c r="AE156" s="240">
        <v>2430</v>
      </c>
      <c r="AF156" s="240">
        <v>35</v>
      </c>
      <c r="AG156" s="240">
        <v>106</v>
      </c>
      <c r="AH156" s="240">
        <v>114</v>
      </c>
      <c r="AI156" s="240">
        <v>9369</v>
      </c>
      <c r="AJ156" s="240">
        <f t="shared" si="0"/>
        <v>82818</v>
      </c>
      <c r="AK156" s="240">
        <v>6460079</v>
      </c>
      <c r="AL156" s="240">
        <v>414242</v>
      </c>
      <c r="AM156" s="240">
        <v>6128</v>
      </c>
      <c r="AN156" s="240">
        <v>1121</v>
      </c>
      <c r="AO156" s="240">
        <v>3400</v>
      </c>
      <c r="AP156" s="240">
        <v>942000</v>
      </c>
      <c r="AQ156" s="240">
        <v>7826970</v>
      </c>
      <c r="AR156" s="240">
        <v>6805488</v>
      </c>
      <c r="AS156" s="240">
        <v>1021482</v>
      </c>
      <c r="AT156" s="240">
        <v>7826970</v>
      </c>
      <c r="AU156" s="238"/>
      <c r="AV156" s="238"/>
      <c r="AW156" s="238"/>
      <c r="AX156" s="238"/>
      <c r="AY156" s="238"/>
      <c r="AZ156" s="238"/>
      <c r="BA156" s="238"/>
      <c r="BB156" s="238"/>
      <c r="BC156" s="238"/>
      <c r="BD156" s="238"/>
      <c r="BE156" s="238"/>
      <c r="BF156" s="238"/>
      <c r="BG156" s="238"/>
      <c r="BH156" s="238"/>
      <c r="BI156" s="240">
        <v>70764</v>
      </c>
      <c r="BJ156" s="238">
        <v>2424</v>
      </c>
      <c r="BK156" s="240">
        <v>483</v>
      </c>
      <c r="BL156" s="238">
        <v>522</v>
      </c>
      <c r="BM156" s="238">
        <v>23292</v>
      </c>
      <c r="BN156" s="238">
        <v>3878</v>
      </c>
      <c r="BO156" s="238">
        <f t="shared" si="2"/>
        <v>101363</v>
      </c>
      <c r="BP156" s="238">
        <v>7973504</v>
      </c>
      <c r="BQ156" s="238">
        <v>628446</v>
      </c>
      <c r="BR156" s="238">
        <v>113160</v>
      </c>
      <c r="BS156" s="238">
        <v>181550</v>
      </c>
      <c r="BT156" s="238">
        <v>4465600</v>
      </c>
      <c r="BU156" s="238">
        <v>994966</v>
      </c>
      <c r="BV156" s="238">
        <f t="shared" si="3"/>
        <v>14357226</v>
      </c>
      <c r="BW156" s="238">
        <v>11891669</v>
      </c>
      <c r="BX156" s="238">
        <v>2465557</v>
      </c>
      <c r="BY156" s="250">
        <f t="shared" si="1"/>
        <v>14357226</v>
      </c>
      <c r="BZ156" s="240">
        <v>49429.800608153899</v>
      </c>
      <c r="CA156" s="238">
        <v>994</v>
      </c>
      <c r="CB156" s="238">
        <v>380</v>
      </c>
      <c r="CC156" s="238">
        <v>176</v>
      </c>
      <c r="CD156" s="238">
        <v>114040</v>
      </c>
      <c r="CE156" s="238">
        <v>947965</v>
      </c>
      <c r="CF156" s="238">
        <v>9542111</v>
      </c>
      <c r="CG156" s="238">
        <v>106922229</v>
      </c>
      <c r="CH156" s="238"/>
      <c r="CI156" s="238"/>
      <c r="CJ156" s="239">
        <v>1587.2228072381099</v>
      </c>
      <c r="CK156" s="239">
        <v>50.956332635143497</v>
      </c>
      <c r="CL156" s="239">
        <v>13.2988597859423</v>
      </c>
      <c r="CM156" s="239">
        <v>10.2994013663121</v>
      </c>
      <c r="CN156" s="239">
        <v>6.43617895900588</v>
      </c>
      <c r="CO156" s="239">
        <v>2.1491476490827601</v>
      </c>
      <c r="CP156" s="239">
        <v>7.7969456158337804</v>
      </c>
      <c r="CQ156" s="238">
        <v>9.0631339886796098</v>
      </c>
      <c r="CR156" s="238">
        <v>3559</v>
      </c>
      <c r="CS156" s="238">
        <v>32645</v>
      </c>
      <c r="CT156" s="238">
        <v>14792</v>
      </c>
      <c r="CU156" s="238">
        <v>128554</v>
      </c>
      <c r="CV156" s="238">
        <v>2938</v>
      </c>
      <c r="CW156" s="238">
        <v>30741</v>
      </c>
      <c r="CX156" s="238">
        <v>4213</v>
      </c>
      <c r="CY156" s="238">
        <v>28670</v>
      </c>
      <c r="CZ156" s="238">
        <v>139037.79</v>
      </c>
      <c r="DA156" s="238">
        <v>1119578.692</v>
      </c>
      <c r="DB156" s="238">
        <v>59119.519999999997</v>
      </c>
      <c r="DC156" s="238">
        <v>645344.5</v>
      </c>
      <c r="DD156" s="238"/>
      <c r="DE156" s="238">
        <v>82054</v>
      </c>
      <c r="DF156" s="238">
        <v>6.6323188066722301</v>
      </c>
      <c r="DG156" s="238">
        <v>33.4880204183847</v>
      </c>
      <c r="DH156" s="238">
        <v>34.075854062416397</v>
      </c>
      <c r="DI156" s="238">
        <v>174730.42199999999</v>
      </c>
      <c r="DJ156" s="238">
        <v>56566.913650000002</v>
      </c>
      <c r="DK156" s="238">
        <v>142762.89199999999</v>
      </c>
      <c r="DL156" s="238">
        <v>210242.285</v>
      </c>
      <c r="DM156" s="238">
        <v>9578.732</v>
      </c>
      <c r="DN156" s="238">
        <v>17942.391879999999</v>
      </c>
      <c r="DO156" s="238">
        <v>68.093000000000004</v>
      </c>
      <c r="DP156" s="238">
        <v>263.34800000000001</v>
      </c>
      <c r="DQ156" s="238">
        <v>612155.07753000001</v>
      </c>
      <c r="DR156" s="238">
        <v>22552</v>
      </c>
      <c r="DS156" s="238">
        <v>4224</v>
      </c>
      <c r="DT156" s="238">
        <v>52175</v>
      </c>
      <c r="DU156" s="238">
        <v>15882</v>
      </c>
      <c r="DV156" s="238">
        <v>593</v>
      </c>
      <c r="DW156" s="238">
        <v>3669</v>
      </c>
      <c r="DX156" s="238">
        <v>29736</v>
      </c>
      <c r="DY156" s="238">
        <v>0</v>
      </c>
      <c r="DZ156" s="238">
        <v>128831</v>
      </c>
      <c r="EA156" s="238">
        <v>2258931</v>
      </c>
      <c r="EB156" s="238">
        <v>9310</v>
      </c>
      <c r="EC156" s="238">
        <v>16372</v>
      </c>
      <c r="ED156" s="238">
        <v>702</v>
      </c>
      <c r="EE156" s="238">
        <v>8544</v>
      </c>
      <c r="EF156" s="238">
        <v>3387</v>
      </c>
      <c r="EG156" s="238">
        <v>3367</v>
      </c>
      <c r="EH156" s="238">
        <v>1657</v>
      </c>
      <c r="EI156" s="238"/>
      <c r="EJ156" s="238"/>
      <c r="EK156" s="238"/>
      <c r="EL156" s="238"/>
      <c r="EM156" s="238"/>
      <c r="EN156" s="238">
        <v>106865</v>
      </c>
      <c r="EO156" s="238">
        <v>15809</v>
      </c>
      <c r="EP156" s="238">
        <v>4217</v>
      </c>
      <c r="EQ156" s="238">
        <v>3053</v>
      </c>
      <c r="ER156" s="238">
        <v>11517</v>
      </c>
      <c r="ES156" s="238">
        <v>2349</v>
      </c>
      <c r="ET156" s="238">
        <v>1937</v>
      </c>
      <c r="EU156" s="238">
        <v>16464</v>
      </c>
      <c r="EV156" s="238">
        <v>278630</v>
      </c>
      <c r="EW156" s="238">
        <v>32508</v>
      </c>
      <c r="EX156" s="238">
        <v>7066</v>
      </c>
      <c r="EY156" s="238">
        <v>9728</v>
      </c>
      <c r="EZ156" s="238">
        <v>36794</v>
      </c>
      <c r="FA156" s="238">
        <v>5782</v>
      </c>
      <c r="FB156" s="238">
        <v>6042</v>
      </c>
      <c r="FC156" s="238">
        <v>43350</v>
      </c>
      <c r="FD156" s="238">
        <v>2.6</v>
      </c>
      <c r="FE156" s="238">
        <v>2.1</v>
      </c>
      <c r="FF156" s="238">
        <v>1.7</v>
      </c>
      <c r="FG156" s="238">
        <v>3.2</v>
      </c>
      <c r="FH156" s="238">
        <v>3.2</v>
      </c>
      <c r="FI156" s="238">
        <v>2.5</v>
      </c>
      <c r="FJ156" s="238">
        <v>3.1</v>
      </c>
      <c r="FK156" s="238">
        <v>2.6</v>
      </c>
      <c r="FL156" s="238">
        <v>29.4</v>
      </c>
      <c r="FM156" s="238">
        <v>30.4</v>
      </c>
      <c r="FN156" s="238">
        <v>29.6</v>
      </c>
      <c r="FO156" s="238">
        <v>20.100000000000001</v>
      </c>
      <c r="FP156" s="238">
        <v>43.3</v>
      </c>
      <c r="FQ156" s="238">
        <v>25.6</v>
      </c>
      <c r="FR156" s="238">
        <v>15.7</v>
      </c>
      <c r="FS156" s="238">
        <v>17.3</v>
      </c>
      <c r="FT156" s="238">
        <v>37612</v>
      </c>
      <c r="FU156" s="238">
        <v>15350</v>
      </c>
      <c r="FV156" s="238">
        <v>15088</v>
      </c>
      <c r="FW156" s="238">
        <v>262</v>
      </c>
      <c r="FX156" s="238">
        <v>22262</v>
      </c>
      <c r="FY156" s="238">
        <v>182547629.957048</v>
      </c>
      <c r="FZ156" s="238">
        <v>137092174.90999201</v>
      </c>
      <c r="GA156" s="238">
        <v>5252544.92762841</v>
      </c>
      <c r="GB156" s="238">
        <v>213457.175871896</v>
      </c>
      <c r="GC156" s="239">
        <v>835.88105467766502</v>
      </c>
      <c r="GD156" s="239">
        <v>54723.9348268295</v>
      </c>
      <c r="GE156" s="239">
        <v>48813.306483516499</v>
      </c>
      <c r="GF156" s="239">
        <v>89205.597500000003</v>
      </c>
      <c r="GG156" s="239">
        <v>139293.12074534199</v>
      </c>
      <c r="GH156" s="239" t="s">
        <v>473</v>
      </c>
      <c r="GI156" s="239">
        <v>67953.364419101941</v>
      </c>
      <c r="GJ156" s="239">
        <v>106596.95592433086</v>
      </c>
      <c r="GK156" s="239">
        <v>105746.67717391308</v>
      </c>
      <c r="GL156" s="239">
        <v>54417.288961988299</v>
      </c>
      <c r="GM156" s="239">
        <v>57610.674851876269</v>
      </c>
      <c r="GN156" s="239">
        <v>50837.540398832723</v>
      </c>
      <c r="GO156" s="239">
        <v>46786.000106544881</v>
      </c>
      <c r="GP156" s="239">
        <v>102917.65579514843</v>
      </c>
      <c r="GQ156" s="239">
        <v>68445.215784753207</v>
      </c>
      <c r="GR156" s="239">
        <v>164148.13606896554</v>
      </c>
      <c r="GS156" s="239">
        <v>143449.04147540973</v>
      </c>
      <c r="GT156" s="239">
        <v>75791.083861386185</v>
      </c>
      <c r="GU156" s="239">
        <v>98805.485678001482</v>
      </c>
      <c r="GV156" s="239">
        <v>79932.580929203497</v>
      </c>
      <c r="GW156" s="239">
        <v>63878.119334509494</v>
      </c>
      <c r="GX156" s="239">
        <v>84745.963558925505</v>
      </c>
      <c r="GY156" s="239">
        <v>68250.40280276828</v>
      </c>
      <c r="GZ156" s="239">
        <v>76084.650781914781</v>
      </c>
      <c r="HA156" s="239">
        <v>51843.60081395349</v>
      </c>
      <c r="HB156" s="239">
        <v>99488.911160584059</v>
      </c>
      <c r="HC156" s="239">
        <v>138994.81714149454</v>
      </c>
      <c r="HD156" s="239">
        <v>112087.57455749561</v>
      </c>
      <c r="HE156" s="239">
        <v>61883.510068138588</v>
      </c>
      <c r="HF156" s="239">
        <v>53899.706287878784</v>
      </c>
      <c r="HG156" s="239">
        <v>255105.42780487859</v>
      </c>
      <c r="HH156" s="239">
        <v>132150.40950955948</v>
      </c>
      <c r="HI156" s="239">
        <v>54285.542943497239</v>
      </c>
      <c r="HJ156" s="239">
        <v>81719.102081195859</v>
      </c>
      <c r="HK156" s="239">
        <v>73127.793282579092</v>
      </c>
      <c r="HL156" s="239">
        <v>60778.74884251989</v>
      </c>
      <c r="HM156" s="239">
        <v>32880.954530652976</v>
      </c>
      <c r="HN156" s="239">
        <v>80171.335947914471</v>
      </c>
      <c r="HO156" s="239">
        <v>89850.990769230761</v>
      </c>
      <c r="HP156" s="239">
        <v>112618.63278350518</v>
      </c>
      <c r="HQ156" s="239">
        <v>73105.297243315421</v>
      </c>
      <c r="HR156" s="239">
        <v>126311.52174110645</v>
      </c>
      <c r="HS156" s="239">
        <v>173303.1912989718</v>
      </c>
      <c r="HT156" s="239">
        <v>90177.280370207198</v>
      </c>
      <c r="HU156" s="239">
        <v>69560.519118738288</v>
      </c>
      <c r="HV156" s="239">
        <v>60630.859349228034</v>
      </c>
      <c r="HW156" s="239">
        <v>58677.34635883911</v>
      </c>
      <c r="HX156" s="239">
        <v>162501.55711013422</v>
      </c>
      <c r="HY156" s="239">
        <v>76185.120044843119</v>
      </c>
      <c r="HZ156" s="239">
        <v>49235.997132940778</v>
      </c>
      <c r="IA156" s="239">
        <v>53352.994703163982</v>
      </c>
      <c r="IB156" s="239">
        <v>47058.132673270331</v>
      </c>
      <c r="IC156" s="239">
        <v>72610.164843699153</v>
      </c>
      <c r="ID156" s="239">
        <v>135533.68234299519</v>
      </c>
      <c r="IE156" s="239">
        <v>74934.58698310249</v>
      </c>
      <c r="IF156" s="239">
        <v>61630.704209674106</v>
      </c>
      <c r="IG156" s="239">
        <v>70247.520002472535</v>
      </c>
      <c r="IH156" s="238"/>
      <c r="II156" s="238"/>
      <c r="IJ156" s="238"/>
      <c r="IK156" s="238"/>
      <c r="IL156" s="238"/>
      <c r="IM156" s="238"/>
      <c r="IN156" s="238"/>
      <c r="IO156" s="238"/>
      <c r="IP156" s="219"/>
    </row>
    <row r="157" spans="1:250" ht="15.75" customHeight="1">
      <c r="A157" s="237">
        <v>44317</v>
      </c>
      <c r="B157" s="238">
        <v>19570</v>
      </c>
      <c r="C157" s="238">
        <v>20700</v>
      </c>
      <c r="D157" s="238">
        <v>17960</v>
      </c>
      <c r="E157" s="238">
        <v>32050</v>
      </c>
      <c r="F157" s="238">
        <v>66896</v>
      </c>
      <c r="G157" s="238">
        <v>42540</v>
      </c>
      <c r="H157" s="238"/>
      <c r="I157" s="238"/>
      <c r="J157" s="238">
        <v>46317</v>
      </c>
      <c r="K157" s="238">
        <v>26952</v>
      </c>
      <c r="L157" s="238">
        <v>3595</v>
      </c>
      <c r="M157" s="238">
        <v>252242</v>
      </c>
      <c r="N157" s="238">
        <v>63177</v>
      </c>
      <c r="O157" s="238">
        <v>9362</v>
      </c>
      <c r="P157" s="238">
        <v>175416</v>
      </c>
      <c r="Q157" s="238">
        <v>22104</v>
      </c>
      <c r="R157" s="238">
        <v>5358</v>
      </c>
      <c r="S157" s="238">
        <v>22767</v>
      </c>
      <c r="T157" s="238">
        <v>109328</v>
      </c>
      <c r="U157" s="238">
        <v>515879</v>
      </c>
      <c r="V157" s="238"/>
      <c r="W157" s="238"/>
      <c r="X157" s="238"/>
      <c r="Y157" s="238"/>
      <c r="Z157" s="238"/>
      <c r="AA157" s="238"/>
      <c r="AB157" s="238"/>
      <c r="AC157" s="238"/>
      <c r="AD157" s="240">
        <v>73679</v>
      </c>
      <c r="AE157" s="240">
        <v>2408</v>
      </c>
      <c r="AF157" s="240">
        <v>41</v>
      </c>
      <c r="AG157" s="240">
        <v>103</v>
      </c>
      <c r="AH157" s="240">
        <v>124</v>
      </c>
      <c r="AI157" s="240">
        <v>9734</v>
      </c>
      <c r="AJ157" s="240">
        <f t="shared" si="0"/>
        <v>86089</v>
      </c>
      <c r="AK157" s="240">
        <v>6859087</v>
      </c>
      <c r="AL157" s="240">
        <v>409014</v>
      </c>
      <c r="AM157" s="240">
        <v>7837</v>
      </c>
      <c r="AN157" s="240">
        <v>1079</v>
      </c>
      <c r="AO157" s="240">
        <v>3773</v>
      </c>
      <c r="AP157" s="240">
        <v>1003546</v>
      </c>
      <c r="AQ157" s="240">
        <v>8284336</v>
      </c>
      <c r="AR157" s="240">
        <v>7169778</v>
      </c>
      <c r="AS157" s="240">
        <v>1114558</v>
      </c>
      <c r="AT157" s="240">
        <v>8284336</v>
      </c>
      <c r="AU157" s="238"/>
      <c r="AV157" s="238"/>
      <c r="AW157" s="238"/>
      <c r="AX157" s="238"/>
      <c r="AY157" s="238"/>
      <c r="AZ157" s="238"/>
      <c r="BA157" s="238"/>
      <c r="BB157" s="238"/>
      <c r="BC157" s="238"/>
      <c r="BD157" s="238"/>
      <c r="BE157" s="238"/>
      <c r="BF157" s="238"/>
      <c r="BG157" s="238"/>
      <c r="BH157" s="238"/>
      <c r="BI157" s="238">
        <v>37196</v>
      </c>
      <c r="BJ157" s="238">
        <v>2196</v>
      </c>
      <c r="BK157" s="240">
        <v>370</v>
      </c>
      <c r="BL157" s="238">
        <v>445</v>
      </c>
      <c r="BM157" s="240">
        <v>23006</v>
      </c>
      <c r="BN157" s="240">
        <v>3135</v>
      </c>
      <c r="BO157" s="240">
        <f t="shared" si="2"/>
        <v>66348</v>
      </c>
      <c r="BP157" s="238">
        <v>8122855</v>
      </c>
      <c r="BQ157" s="238">
        <v>569463</v>
      </c>
      <c r="BR157" s="238">
        <v>91004</v>
      </c>
      <c r="BS157" s="238">
        <v>151474</v>
      </c>
      <c r="BT157" s="238">
        <v>4330323</v>
      </c>
      <c r="BU157" s="238">
        <v>799572</v>
      </c>
      <c r="BV157" s="238">
        <f t="shared" si="3"/>
        <v>14064691</v>
      </c>
      <c r="BW157" s="238">
        <v>11884726</v>
      </c>
      <c r="BX157" s="238">
        <v>2179965</v>
      </c>
      <c r="BY157" s="250">
        <f t="shared" si="1"/>
        <v>14064691</v>
      </c>
      <c r="BZ157" s="240">
        <v>50035.473235120597</v>
      </c>
      <c r="CA157" s="238">
        <v>840</v>
      </c>
      <c r="CB157" s="238">
        <v>320</v>
      </c>
      <c r="CC157" s="238">
        <v>141</v>
      </c>
      <c r="CD157" s="238">
        <v>107722</v>
      </c>
      <c r="CE157" s="238">
        <v>874188</v>
      </c>
      <c r="CF157" s="238">
        <v>9955774</v>
      </c>
      <c r="CG157" s="238">
        <v>110722806</v>
      </c>
      <c r="CH157" s="238"/>
      <c r="CI157" s="238"/>
      <c r="CJ157" s="239">
        <v>1274.5988601388401</v>
      </c>
      <c r="CK157" s="239">
        <v>51.793792671133602</v>
      </c>
      <c r="CL157" s="239">
        <v>13.824858767904299</v>
      </c>
      <c r="CM157" s="239">
        <v>10.165193009088201</v>
      </c>
      <c r="CN157" s="239">
        <v>5.6595714203918099</v>
      </c>
      <c r="CO157" s="239">
        <v>1.2912666376869599</v>
      </c>
      <c r="CP157" s="239">
        <v>8.5648673180590098</v>
      </c>
      <c r="CQ157" s="238">
        <v>8.7004501757360995</v>
      </c>
      <c r="CR157" s="238">
        <v>2460</v>
      </c>
      <c r="CS157" s="238">
        <v>23083</v>
      </c>
      <c r="CT157" s="238">
        <v>11349</v>
      </c>
      <c r="CU157" s="238">
        <v>97672</v>
      </c>
      <c r="CV157" s="238">
        <v>2137</v>
      </c>
      <c r="CW157" s="238">
        <v>21790</v>
      </c>
      <c r="CX157" s="238">
        <v>3285</v>
      </c>
      <c r="CY157" s="238">
        <v>22353</v>
      </c>
      <c r="CZ157" s="238">
        <v>138264.929</v>
      </c>
      <c r="DA157" s="238">
        <v>1156550.51</v>
      </c>
      <c r="DB157" s="238">
        <v>51617.21</v>
      </c>
      <c r="DC157" s="238">
        <v>565232.17000000004</v>
      </c>
      <c r="DD157" s="238"/>
      <c r="DE157" s="238">
        <v>29693</v>
      </c>
      <c r="DF157" s="238">
        <v>7.2109330185792304</v>
      </c>
      <c r="DG157" s="238">
        <v>33.444528966594198</v>
      </c>
      <c r="DH157" s="238">
        <v>34.096680394838302</v>
      </c>
      <c r="DI157" s="238">
        <v>167686.85699999999</v>
      </c>
      <c r="DJ157" s="238">
        <v>54083.434000000001</v>
      </c>
      <c r="DK157" s="238">
        <v>140822.74100000001</v>
      </c>
      <c r="DL157" s="238">
        <v>232455.07199999999</v>
      </c>
      <c r="DM157" s="238">
        <v>10543.218999999999</v>
      </c>
      <c r="DN157" s="238">
        <v>18656.598880000001</v>
      </c>
      <c r="DO157" s="238">
        <v>63.497999999999998</v>
      </c>
      <c r="DP157" s="238">
        <v>263.13099999999997</v>
      </c>
      <c r="DQ157" s="238">
        <v>624574.55088</v>
      </c>
      <c r="DR157" s="238">
        <v>63828</v>
      </c>
      <c r="DS157" s="241">
        <v>8066</v>
      </c>
      <c r="DT157" s="241">
        <v>53541</v>
      </c>
      <c r="DU157" s="241">
        <v>3083</v>
      </c>
      <c r="DV157" s="241">
        <v>1905</v>
      </c>
      <c r="DW157" s="241">
        <v>7762</v>
      </c>
      <c r="DX157" s="241">
        <v>26968</v>
      </c>
      <c r="DY157" s="241">
        <v>0</v>
      </c>
      <c r="DZ157" s="241">
        <v>165153</v>
      </c>
      <c r="EA157" s="241">
        <v>2737332</v>
      </c>
      <c r="EB157" s="241">
        <v>8900</v>
      </c>
      <c r="EC157" s="241">
        <v>16919</v>
      </c>
      <c r="ED157" s="241">
        <v>723</v>
      </c>
      <c r="EE157" s="241">
        <v>4782</v>
      </c>
      <c r="EF157" s="241">
        <v>3572</v>
      </c>
      <c r="EG157" s="241">
        <v>4771</v>
      </c>
      <c r="EH157" s="241">
        <v>1734</v>
      </c>
      <c r="EI157" s="238"/>
      <c r="EJ157" s="238"/>
      <c r="EK157" s="238"/>
      <c r="EL157" s="238"/>
      <c r="EM157" s="238"/>
      <c r="EN157" s="238">
        <v>57831</v>
      </c>
      <c r="EO157" s="238">
        <v>7745</v>
      </c>
      <c r="EP157" s="238">
        <v>2454</v>
      </c>
      <c r="EQ157" s="238">
        <v>901</v>
      </c>
      <c r="ER157" s="238">
        <v>8050</v>
      </c>
      <c r="ES157" s="238">
        <v>679</v>
      </c>
      <c r="ET157" s="238">
        <v>433</v>
      </c>
      <c r="EU157" s="238">
        <v>3450</v>
      </c>
      <c r="EV157" s="238">
        <v>132559</v>
      </c>
      <c r="EW157" s="238">
        <v>19909</v>
      </c>
      <c r="EX157" s="238">
        <v>4693</v>
      </c>
      <c r="EY157" s="238">
        <v>2037</v>
      </c>
      <c r="EZ157" s="238">
        <v>17986</v>
      </c>
      <c r="FA157" s="238">
        <v>1570</v>
      </c>
      <c r="FB157" s="238">
        <v>800</v>
      </c>
      <c r="FC157" s="238">
        <v>7720</v>
      </c>
      <c r="FD157" s="238">
        <v>2.2999999999999998</v>
      </c>
      <c r="FE157" s="238">
        <v>2.6</v>
      </c>
      <c r="FF157" s="238">
        <v>1.9</v>
      </c>
      <c r="FG157" s="238">
        <v>2.2999999999999998</v>
      </c>
      <c r="FH157" s="238">
        <v>2.2000000000000002</v>
      </c>
      <c r="FI157" s="238">
        <v>2.2999999999999998</v>
      </c>
      <c r="FJ157" s="238">
        <v>1.8</v>
      </c>
      <c r="FK157" s="238">
        <v>2.2000000000000002</v>
      </c>
      <c r="FL157" s="238">
        <v>21.8</v>
      </c>
      <c r="FM157" s="238">
        <v>21.8</v>
      </c>
      <c r="FN157" s="238">
        <v>24.7</v>
      </c>
      <c r="FO157" s="238">
        <v>7</v>
      </c>
      <c r="FP157" s="238">
        <v>34.799999999999997</v>
      </c>
      <c r="FQ157" s="238">
        <v>9.4</v>
      </c>
      <c r="FR157" s="238">
        <v>7.2</v>
      </c>
      <c r="FS157" s="238">
        <v>6.7</v>
      </c>
      <c r="FT157" s="238">
        <v>40732</v>
      </c>
      <c r="FU157" s="238">
        <v>17760</v>
      </c>
      <c r="FV157" s="238">
        <v>17494</v>
      </c>
      <c r="FW157" s="238">
        <v>266</v>
      </c>
      <c r="FX157" s="238">
        <v>22972</v>
      </c>
      <c r="FY157" s="238">
        <v>233506820.70331299</v>
      </c>
      <c r="FZ157" s="238">
        <v>175267840.449141</v>
      </c>
      <c r="GA157" s="239">
        <v>5412982.3435017001</v>
      </c>
      <c r="GB157" s="239">
        <v>219709.03801351</v>
      </c>
      <c r="GC157" s="239">
        <v>867.29038419665699</v>
      </c>
      <c r="GD157" s="239">
        <v>56559.459021280898</v>
      </c>
      <c r="GE157" s="239">
        <v>49868.621954023001</v>
      </c>
      <c r="GF157" s="239">
        <v>80082.607999999993</v>
      </c>
      <c r="GG157" s="239">
        <v>144124.92644859801</v>
      </c>
      <c r="GH157" s="239" t="s">
        <v>473</v>
      </c>
      <c r="GI157" s="239">
        <v>67375.399714285799</v>
      </c>
      <c r="GJ157" s="239">
        <v>104524.60305648041</v>
      </c>
      <c r="GK157" s="239">
        <v>104252.05542553196</v>
      </c>
      <c r="GL157" s="239">
        <v>55012.140830924873</v>
      </c>
      <c r="GM157" s="239">
        <v>58133.572853437137</v>
      </c>
      <c r="GN157" s="239">
        <v>50874.236994163461</v>
      </c>
      <c r="GO157" s="239">
        <v>48365.290389610294</v>
      </c>
      <c r="GP157" s="239">
        <v>92872.370627027165</v>
      </c>
      <c r="GQ157" s="239">
        <v>70606.268782687126</v>
      </c>
      <c r="GR157" s="239">
        <v>158685.46360544223</v>
      </c>
      <c r="GS157" s="239">
        <v>138069.84006571135</v>
      </c>
      <c r="GT157" s="239">
        <v>76932.682999342549</v>
      </c>
      <c r="GU157" s="239">
        <v>91165.997112778292</v>
      </c>
      <c r="GV157" s="239">
        <v>79854.990456553671</v>
      </c>
      <c r="GW157" s="239">
        <v>66670.101070077973</v>
      </c>
      <c r="GX157" s="239">
        <v>87446.835396825263</v>
      </c>
      <c r="GY157" s="239">
        <v>72290.784625850356</v>
      </c>
      <c r="GZ157" s="239">
        <v>77113.276442812232</v>
      </c>
      <c r="HA157" s="239">
        <v>51996.199883720925</v>
      </c>
      <c r="HB157" s="239">
        <v>100259.68699496763</v>
      </c>
      <c r="HC157" s="239">
        <v>145778.05768880426</v>
      </c>
      <c r="HD157" s="239">
        <v>118637.06061631435</v>
      </c>
      <c r="HE157" s="239">
        <v>64029.513414163433</v>
      </c>
      <c r="HF157" s="239">
        <v>53979.588455882353</v>
      </c>
      <c r="HG157" s="239">
        <v>174910.46486405362</v>
      </c>
      <c r="HH157" s="239">
        <v>112382.32450892856</v>
      </c>
      <c r="HI157" s="239">
        <v>55697.75431598477</v>
      </c>
      <c r="HJ157" s="239">
        <v>82483.382155283311</v>
      </c>
      <c r="HK157" s="239">
        <v>76136.04936184395</v>
      </c>
      <c r="HL157" s="239">
        <v>63124.351540506999</v>
      </c>
      <c r="HM157" s="239">
        <v>33874.333983927158</v>
      </c>
      <c r="HN157" s="239">
        <v>80949.437918474083</v>
      </c>
      <c r="HO157" s="239">
        <v>150057.1530769231</v>
      </c>
      <c r="HP157" s="239">
        <v>110368.64037671233</v>
      </c>
      <c r="HQ157" s="239">
        <v>73882.832480325626</v>
      </c>
      <c r="HR157" s="239">
        <v>118313.47770486625</v>
      </c>
      <c r="HS157" s="239">
        <v>172031.93928451248</v>
      </c>
      <c r="HT157" s="239">
        <v>94027.450313862326</v>
      </c>
      <c r="HU157" s="239">
        <v>72676.570303030152</v>
      </c>
      <c r="HV157" s="239">
        <v>62627.279998024314</v>
      </c>
      <c r="HW157" s="239">
        <v>59252.382647814913</v>
      </c>
      <c r="HX157" s="239">
        <v>142626.0944204962</v>
      </c>
      <c r="HY157" s="239">
        <v>83272.433004484381</v>
      </c>
      <c r="HZ157" s="239">
        <v>50355.710059181576</v>
      </c>
      <c r="IA157" s="239">
        <v>56992.632720235786</v>
      </c>
      <c r="IB157" s="239">
        <v>48787.310037849442</v>
      </c>
      <c r="IC157" s="239">
        <v>72766.298624652743</v>
      </c>
      <c r="ID157" s="239">
        <v>125631.1704232162</v>
      </c>
      <c r="IE157" s="239">
        <v>76780.701343196095</v>
      </c>
      <c r="IF157" s="239">
        <v>62029.857589549159</v>
      </c>
      <c r="IG157" s="239">
        <v>73513.634801882115</v>
      </c>
      <c r="IH157" s="238"/>
      <c r="II157" s="238"/>
      <c r="IJ157" s="238"/>
      <c r="IK157" s="238"/>
      <c r="IL157" s="238"/>
      <c r="IM157" s="238"/>
      <c r="IN157" s="238"/>
      <c r="IO157" s="238"/>
      <c r="IP157" s="219"/>
    </row>
    <row r="158" spans="1:250" ht="14.25" customHeight="1">
      <c r="A158" s="237">
        <v>44348</v>
      </c>
      <c r="B158" s="238">
        <v>18245</v>
      </c>
      <c r="C158" s="238">
        <v>19100</v>
      </c>
      <c r="D158" s="238">
        <v>17195</v>
      </c>
      <c r="E158" s="238">
        <v>30375</v>
      </c>
      <c r="F158" s="238">
        <v>69462</v>
      </c>
      <c r="G158" s="238">
        <v>32000</v>
      </c>
      <c r="H158" s="238"/>
      <c r="I158" s="238"/>
      <c r="J158" s="238">
        <v>39922</v>
      </c>
      <c r="K158" s="238">
        <v>32684</v>
      </c>
      <c r="L158" s="238">
        <v>1987</v>
      </c>
      <c r="M158" s="238">
        <v>214148</v>
      </c>
      <c r="N158" s="238">
        <v>74025</v>
      </c>
      <c r="O158" s="238">
        <v>5447</v>
      </c>
      <c r="P158" s="238">
        <v>143179</v>
      </c>
      <c r="Q158" s="238">
        <v>25754</v>
      </c>
      <c r="R158" s="238">
        <v>3380</v>
      </c>
      <c r="S158" s="238">
        <v>25763</v>
      </c>
      <c r="T158" s="238">
        <v>105235</v>
      </c>
      <c r="U158" s="238">
        <v>512669</v>
      </c>
      <c r="V158" s="238"/>
      <c r="W158" s="238"/>
      <c r="X158" s="238"/>
      <c r="Y158" s="238"/>
      <c r="Z158" s="238"/>
      <c r="AA158" s="238"/>
      <c r="AB158" s="238"/>
      <c r="AC158" s="238"/>
      <c r="AD158" s="240">
        <v>79656</v>
      </c>
      <c r="AE158" s="240">
        <v>2392</v>
      </c>
      <c r="AF158" s="240">
        <v>34</v>
      </c>
      <c r="AG158" s="238">
        <v>227</v>
      </c>
      <c r="AH158" s="238">
        <v>109</v>
      </c>
      <c r="AI158" s="238">
        <v>13019</v>
      </c>
      <c r="AJ158" s="240">
        <f t="shared" si="0"/>
        <v>95437</v>
      </c>
      <c r="AK158" s="240">
        <v>7380818</v>
      </c>
      <c r="AL158" s="240">
        <v>409291</v>
      </c>
      <c r="AM158" s="240">
        <v>6347</v>
      </c>
      <c r="AN158" s="238">
        <v>2314</v>
      </c>
      <c r="AO158" s="238">
        <v>3350</v>
      </c>
      <c r="AP158" s="240">
        <v>1333261</v>
      </c>
      <c r="AQ158" s="240">
        <v>9135381</v>
      </c>
      <c r="AR158" s="240">
        <v>7824949</v>
      </c>
      <c r="AS158" s="238">
        <v>1310746.3277</v>
      </c>
      <c r="AT158" s="240">
        <v>9135381</v>
      </c>
      <c r="AU158" s="238"/>
      <c r="AV158" s="238"/>
      <c r="AW158" s="238"/>
      <c r="AX158" s="238"/>
      <c r="AY158" s="238"/>
      <c r="AZ158" s="238"/>
      <c r="BA158" s="238"/>
      <c r="BB158" s="238"/>
      <c r="BC158" s="238"/>
      <c r="BD158" s="238"/>
      <c r="BE158" s="238"/>
      <c r="BF158" s="238"/>
      <c r="BG158" s="238"/>
      <c r="BH158" s="238"/>
      <c r="BI158" s="238">
        <v>40293</v>
      </c>
      <c r="BJ158" s="238">
        <v>2615</v>
      </c>
      <c r="BK158" s="240">
        <v>443</v>
      </c>
      <c r="BL158" s="238">
        <v>646</v>
      </c>
      <c r="BM158" s="238">
        <v>25029</v>
      </c>
      <c r="BN158" s="238">
        <v>4831</v>
      </c>
      <c r="BO158" s="238">
        <f t="shared" si="2"/>
        <v>73857</v>
      </c>
      <c r="BP158" s="238">
        <v>9002380</v>
      </c>
      <c r="BQ158" s="238">
        <v>699705</v>
      </c>
      <c r="BR158" s="238">
        <v>120336</v>
      </c>
      <c r="BS158" s="238">
        <v>237641</v>
      </c>
      <c r="BT158" s="238">
        <v>4759983</v>
      </c>
      <c r="BU158" s="238">
        <v>1280056</v>
      </c>
      <c r="BV158" s="238">
        <f t="shared" si="3"/>
        <v>16100101</v>
      </c>
      <c r="BW158" s="238">
        <v>13558469</v>
      </c>
      <c r="BX158" s="238">
        <v>2541632</v>
      </c>
      <c r="BY158" s="250">
        <f t="shared" si="1"/>
        <v>16100101</v>
      </c>
      <c r="BZ158" s="240">
        <v>50917.168782329602</v>
      </c>
      <c r="CA158" s="238">
        <v>870</v>
      </c>
      <c r="CB158" s="238">
        <v>334</v>
      </c>
      <c r="CC158" s="238">
        <v>145</v>
      </c>
      <c r="CD158" s="238">
        <v>107665</v>
      </c>
      <c r="CE158" s="238">
        <v>961512</v>
      </c>
      <c r="CF158" s="238">
        <v>10202112</v>
      </c>
      <c r="CG158" s="238">
        <v>116328047</v>
      </c>
      <c r="CH158" s="238"/>
      <c r="CI158" s="238"/>
      <c r="CJ158" s="239">
        <v>1031.15462603122</v>
      </c>
      <c r="CK158" s="239">
        <v>53.822349285134301</v>
      </c>
      <c r="CL158" s="239">
        <v>13.5803925616177</v>
      </c>
      <c r="CM158" s="239">
        <v>8.7203585422605592</v>
      </c>
      <c r="CN158" s="239">
        <v>6.4997060281417802</v>
      </c>
      <c r="CO158" s="239">
        <v>8.0500469379312906E-2</v>
      </c>
      <c r="CP158" s="239">
        <v>9.1783202113132294</v>
      </c>
      <c r="CQ158" s="238">
        <v>8.1183729021531406</v>
      </c>
      <c r="CR158" s="238">
        <v>4277</v>
      </c>
      <c r="CS158" s="238">
        <v>38433</v>
      </c>
      <c r="CT158" s="238">
        <v>16081</v>
      </c>
      <c r="CU158" s="238">
        <v>142226</v>
      </c>
      <c r="CV158" s="238">
        <v>3043</v>
      </c>
      <c r="CW158" s="238">
        <v>31401</v>
      </c>
      <c r="CX158" s="238">
        <v>4679</v>
      </c>
      <c r="CY158" s="238">
        <v>31676</v>
      </c>
      <c r="CZ158" s="238">
        <v>117758.92600000001</v>
      </c>
      <c r="DA158" s="238">
        <v>1128273.301</v>
      </c>
      <c r="DB158" s="238">
        <v>46675.53</v>
      </c>
      <c r="DC158" s="238">
        <v>593880.48</v>
      </c>
      <c r="DD158" s="238"/>
      <c r="DE158" s="238">
        <v>5517</v>
      </c>
      <c r="DF158" s="238">
        <v>6.9727555011223199</v>
      </c>
      <c r="DG158" s="238">
        <v>33.543996619876197</v>
      </c>
      <c r="DH158" s="238">
        <v>34.114572094106201</v>
      </c>
      <c r="DI158" s="238">
        <v>168065.44899999999</v>
      </c>
      <c r="DJ158" s="238">
        <v>50160.046000000002</v>
      </c>
      <c r="DK158" s="238">
        <v>144171.98499999999</v>
      </c>
      <c r="DL158" s="238">
        <v>248114.7</v>
      </c>
      <c r="DM158" s="238">
        <v>10600.254000000001</v>
      </c>
      <c r="DN158" s="238">
        <v>20150.870879999999</v>
      </c>
      <c r="DO158" s="238">
        <v>73.52</v>
      </c>
      <c r="DP158" s="238">
        <v>264.471</v>
      </c>
      <c r="DQ158" s="238">
        <v>641601.29587999999</v>
      </c>
      <c r="DR158" s="241">
        <v>103456</v>
      </c>
      <c r="DS158" s="241">
        <v>8234</v>
      </c>
      <c r="DT158" s="241">
        <v>53778</v>
      </c>
      <c r="DU158" s="241">
        <v>343</v>
      </c>
      <c r="DV158" s="241">
        <v>2305</v>
      </c>
      <c r="DW158" s="241">
        <v>13876</v>
      </c>
      <c r="DX158" s="241">
        <v>24690</v>
      </c>
      <c r="DY158" s="241">
        <v>0</v>
      </c>
      <c r="DZ158" s="241">
        <v>206682</v>
      </c>
      <c r="EA158" s="241">
        <v>3187998</v>
      </c>
      <c r="EB158" s="241">
        <v>7523</v>
      </c>
      <c r="EC158" s="241">
        <v>17384</v>
      </c>
      <c r="ED158" s="241">
        <v>925</v>
      </c>
      <c r="EE158" s="241">
        <v>3164</v>
      </c>
      <c r="EF158" s="241">
        <v>3561</v>
      </c>
      <c r="EG158" s="241">
        <v>4778</v>
      </c>
      <c r="EH158" s="241">
        <v>1668</v>
      </c>
      <c r="EI158" s="238"/>
      <c r="EJ158" s="238"/>
      <c r="EK158" s="238"/>
      <c r="EL158" s="238"/>
      <c r="EM158" s="238"/>
      <c r="EN158" s="238">
        <v>19775</v>
      </c>
      <c r="EO158" s="238">
        <v>7253</v>
      </c>
      <c r="EP158" s="238">
        <v>2191</v>
      </c>
      <c r="EQ158" s="238" t="s">
        <v>473</v>
      </c>
      <c r="ER158" s="238" t="s">
        <v>473</v>
      </c>
      <c r="ES158" s="238" t="s">
        <v>473</v>
      </c>
      <c r="ET158" s="238">
        <v>158</v>
      </c>
      <c r="EU158" s="238">
        <v>820</v>
      </c>
      <c r="EV158" s="238">
        <v>45873</v>
      </c>
      <c r="EW158" s="238">
        <v>20461</v>
      </c>
      <c r="EX158" s="238">
        <v>4610</v>
      </c>
      <c r="EY158" s="238" t="s">
        <v>473</v>
      </c>
      <c r="EZ158" s="238" t="s">
        <v>473</v>
      </c>
      <c r="FA158" s="238" t="s">
        <v>473</v>
      </c>
      <c r="FB158" s="238">
        <v>230</v>
      </c>
      <c r="FC158" s="238">
        <v>1468</v>
      </c>
      <c r="FD158" s="238">
        <v>2.2999999999999998</v>
      </c>
      <c r="FE158" s="238">
        <v>2.8</v>
      </c>
      <c r="FF158" s="238">
        <v>2.1</v>
      </c>
      <c r="FG158" s="238" t="s">
        <v>473</v>
      </c>
      <c r="FH158" s="238" t="s">
        <v>473</v>
      </c>
      <c r="FI158" s="238" t="s">
        <v>473</v>
      </c>
      <c r="FJ158" s="238">
        <v>1.5</v>
      </c>
      <c r="FK158" s="238">
        <v>1.8</v>
      </c>
      <c r="FL158" s="238">
        <v>18.7</v>
      </c>
      <c r="FM158" s="238">
        <v>23.5</v>
      </c>
      <c r="FN158" s="238">
        <v>20.7</v>
      </c>
      <c r="FO158" s="238" t="s">
        <v>473</v>
      </c>
      <c r="FP158" s="238" t="s">
        <v>473</v>
      </c>
      <c r="FQ158" s="238" t="s">
        <v>473</v>
      </c>
      <c r="FR158" s="238">
        <v>5.0999999999999996</v>
      </c>
      <c r="FS158" s="238">
        <v>14.3</v>
      </c>
      <c r="FT158" s="238">
        <v>42133</v>
      </c>
      <c r="FU158" s="238">
        <v>15113</v>
      </c>
      <c r="FV158" s="238">
        <v>14888</v>
      </c>
      <c r="FW158" s="238">
        <v>225</v>
      </c>
      <c r="FX158" s="238">
        <v>27020</v>
      </c>
      <c r="FY158" s="238">
        <v>291573460.167418</v>
      </c>
      <c r="FZ158" s="238">
        <v>229877313.15965199</v>
      </c>
      <c r="GA158" s="239">
        <v>6062684.1093745204</v>
      </c>
      <c r="GB158" s="239">
        <v>246172.12956850999</v>
      </c>
      <c r="GC158" s="239">
        <v>896.14406961889597</v>
      </c>
      <c r="GD158" s="239">
        <v>82385.232565574406</v>
      </c>
      <c r="GE158" s="239">
        <v>95225.581149425299</v>
      </c>
      <c r="GF158" s="239">
        <v>132836.08199999999</v>
      </c>
      <c r="GG158" s="239">
        <v>217391.10640625001</v>
      </c>
      <c r="GH158" s="239" t="s">
        <v>473</v>
      </c>
      <c r="GI158" s="239">
        <v>99241.911298421866</v>
      </c>
      <c r="GJ158" s="239">
        <v>151016.45369948278</v>
      </c>
      <c r="GK158" s="239">
        <v>159812.3740860215</v>
      </c>
      <c r="GL158" s="239">
        <v>86719.739141843558</v>
      </c>
      <c r="GM158" s="239">
        <v>85730.353510707413</v>
      </c>
      <c r="GN158" s="239">
        <v>77532.675150339521</v>
      </c>
      <c r="GO158" s="239">
        <v>75829.945603644606</v>
      </c>
      <c r="GP158" s="239">
        <v>137094.25523218134</v>
      </c>
      <c r="GQ158" s="239">
        <v>108347.56476964751</v>
      </c>
      <c r="GR158" s="239">
        <v>266867.11872483231</v>
      </c>
      <c r="GS158" s="239">
        <v>208084.36400241146</v>
      </c>
      <c r="GT158" s="239">
        <v>116948.79474646348</v>
      </c>
      <c r="GU158" s="239">
        <v>135611.44562043791</v>
      </c>
      <c r="GV158" s="239">
        <v>125021.41082039935</v>
      </c>
      <c r="GW158" s="239">
        <v>100023.58028221753</v>
      </c>
      <c r="GX158" s="239">
        <v>131268.0181451237</v>
      </c>
      <c r="GY158" s="239">
        <v>105724.55236842105</v>
      </c>
      <c r="GZ158" s="239">
        <v>116148.34843684222</v>
      </c>
      <c r="HA158" s="239">
        <v>80969.87870588238</v>
      </c>
      <c r="HB158" s="239">
        <v>147553.97000717383</v>
      </c>
      <c r="HC158" s="239">
        <v>212238.53756794397</v>
      </c>
      <c r="HD158" s="239">
        <v>184988.5825284606</v>
      </c>
      <c r="HE158" s="239">
        <v>94523.076893337173</v>
      </c>
      <c r="HF158" s="239">
        <v>81451.626204379529</v>
      </c>
      <c r="HG158" s="239">
        <v>250463.75106987965</v>
      </c>
      <c r="HH158" s="239">
        <v>167014.93447321441</v>
      </c>
      <c r="HI158" s="239">
        <v>71384.631508106802</v>
      </c>
      <c r="HJ158" s="239">
        <v>123380.77936689896</v>
      </c>
      <c r="HK158" s="239">
        <v>110513.51263194483</v>
      </c>
      <c r="HL158" s="239">
        <v>92687.107016844282</v>
      </c>
      <c r="HM158" s="239">
        <v>48195.079287806395</v>
      </c>
      <c r="HN158" s="239">
        <v>105331.83577280444</v>
      </c>
      <c r="HO158" s="239">
        <v>131571.12076923077</v>
      </c>
      <c r="HP158" s="239">
        <v>142892.40037800671</v>
      </c>
      <c r="HQ158" s="239">
        <v>107455.58567814871</v>
      </c>
      <c r="HR158" s="239">
        <v>185529.36210004715</v>
      </c>
      <c r="HS158" s="239">
        <v>267192.5134135019</v>
      </c>
      <c r="HT158" s="239">
        <v>141103.25649412791</v>
      </c>
      <c r="HU158" s="239">
        <v>107370.24244954114</v>
      </c>
      <c r="HV158" s="239">
        <v>94338.486723208887</v>
      </c>
      <c r="HW158" s="239">
        <v>81175.796928933996</v>
      </c>
      <c r="HX158" s="239">
        <v>180715.49657994841</v>
      </c>
      <c r="HY158" s="239">
        <v>123792.36603686631</v>
      </c>
      <c r="HZ158" s="239">
        <v>72929.096502831919</v>
      </c>
      <c r="IA158" s="239">
        <v>77547.70250266623</v>
      </c>
      <c r="IB158" s="239">
        <v>70970.822760732553</v>
      </c>
      <c r="IC158" s="239">
        <v>106052.80365447581</v>
      </c>
      <c r="ID158" s="239">
        <v>174163.01599399431</v>
      </c>
      <c r="IE158" s="239">
        <v>117510.94701378094</v>
      </c>
      <c r="IF158" s="239">
        <v>86489.220381194085</v>
      </c>
      <c r="IG158" s="239">
        <v>108452.29219578586</v>
      </c>
      <c r="IH158" s="238"/>
      <c r="II158" s="238"/>
      <c r="IJ158" s="238"/>
      <c r="IK158" s="238"/>
      <c r="IL158" s="238"/>
      <c r="IM158" s="238"/>
      <c r="IN158" s="238"/>
      <c r="IO158" s="238"/>
      <c r="IP158" s="219"/>
    </row>
    <row r="159" spans="1:250" ht="15.75" customHeight="1">
      <c r="A159" s="237">
        <v>44378</v>
      </c>
      <c r="B159" s="238">
        <v>18050</v>
      </c>
      <c r="C159" s="238">
        <v>19780</v>
      </c>
      <c r="D159" s="238">
        <v>15920</v>
      </c>
      <c r="E159" s="238">
        <v>31940</v>
      </c>
      <c r="F159" s="238">
        <v>70204</v>
      </c>
      <c r="G159" s="238">
        <v>34730</v>
      </c>
      <c r="H159" s="238"/>
      <c r="I159" s="238"/>
      <c r="J159" s="238">
        <v>51082</v>
      </c>
      <c r="K159" s="238">
        <v>15072</v>
      </c>
      <c r="L159" s="238">
        <v>11485</v>
      </c>
      <c r="M159" s="238">
        <v>273778</v>
      </c>
      <c r="N159" s="238">
        <v>34676</v>
      </c>
      <c r="O159" s="238">
        <v>28501</v>
      </c>
      <c r="P159" s="238">
        <v>188470</v>
      </c>
      <c r="Q159" s="238">
        <v>12023</v>
      </c>
      <c r="R159" s="238">
        <v>15983</v>
      </c>
      <c r="S159" s="238">
        <v>26967</v>
      </c>
      <c r="T159" s="238">
        <v>110792</v>
      </c>
      <c r="U159" s="238">
        <v>539244</v>
      </c>
      <c r="V159" s="238"/>
      <c r="W159" s="238"/>
      <c r="X159" s="238"/>
      <c r="Y159" s="238"/>
      <c r="Z159" s="238"/>
      <c r="AA159" s="238"/>
      <c r="AB159" s="238"/>
      <c r="AC159" s="238"/>
      <c r="AD159" s="240">
        <v>78063</v>
      </c>
      <c r="AE159" s="240">
        <v>2467</v>
      </c>
      <c r="AF159" s="240">
        <v>43</v>
      </c>
      <c r="AG159" s="240">
        <v>172</v>
      </c>
      <c r="AH159" s="240">
        <v>134</v>
      </c>
      <c r="AI159" s="240">
        <v>12067</v>
      </c>
      <c r="AJ159" s="240">
        <f t="shared" si="0"/>
        <v>92946</v>
      </c>
      <c r="AK159" s="240">
        <v>7166208</v>
      </c>
      <c r="AL159" s="240">
        <v>411471</v>
      </c>
      <c r="AM159" s="240">
        <v>8075</v>
      </c>
      <c r="AN159" s="240">
        <v>1734</v>
      </c>
      <c r="AO159" s="240">
        <v>3840</v>
      </c>
      <c r="AP159" s="240">
        <v>1240041</v>
      </c>
      <c r="AQ159" s="240">
        <v>8831369</v>
      </c>
      <c r="AR159" s="240">
        <v>7946938</v>
      </c>
      <c r="AS159" s="240">
        <v>884431</v>
      </c>
      <c r="AT159" s="240">
        <v>8831369</v>
      </c>
      <c r="AU159" s="238"/>
      <c r="AV159" s="238"/>
      <c r="AW159" s="238"/>
      <c r="AX159" s="238"/>
      <c r="AY159" s="238"/>
      <c r="AZ159" s="238"/>
      <c r="BA159" s="238"/>
      <c r="BB159" s="238"/>
      <c r="BC159" s="238"/>
      <c r="BD159" s="238"/>
      <c r="BE159" s="238"/>
      <c r="BF159" s="238"/>
      <c r="BG159" s="238"/>
      <c r="BH159" s="238"/>
      <c r="BI159" s="238">
        <v>39395</v>
      </c>
      <c r="BJ159" s="238">
        <v>2808</v>
      </c>
      <c r="BK159" s="240">
        <v>488</v>
      </c>
      <c r="BL159" s="238">
        <v>774</v>
      </c>
      <c r="BM159" s="238">
        <v>25091</v>
      </c>
      <c r="BN159" s="238">
        <v>4434</v>
      </c>
      <c r="BO159" s="238">
        <f t="shared" si="2"/>
        <v>72990</v>
      </c>
      <c r="BP159" s="238">
        <v>8734874</v>
      </c>
      <c r="BQ159" s="238">
        <v>745097</v>
      </c>
      <c r="BR159" s="238">
        <v>117804</v>
      </c>
      <c r="BS159" s="238">
        <v>295621</v>
      </c>
      <c r="BT159" s="238">
        <v>4784500</v>
      </c>
      <c r="BU159" s="238">
        <v>1203824</v>
      </c>
      <c r="BV159" s="238">
        <f t="shared" si="3"/>
        <v>15881720</v>
      </c>
      <c r="BW159" s="238">
        <v>13374942</v>
      </c>
      <c r="BX159" s="238">
        <v>2506778</v>
      </c>
      <c r="BY159" s="250">
        <f t="shared" si="1"/>
        <v>15881720</v>
      </c>
      <c r="BZ159" s="240">
        <v>53712.716431544002</v>
      </c>
      <c r="CA159" s="238">
        <v>899</v>
      </c>
      <c r="CB159" s="238">
        <v>344</v>
      </c>
      <c r="CC159" s="238">
        <v>149</v>
      </c>
      <c r="CD159" s="238">
        <v>126121</v>
      </c>
      <c r="CE159" s="238">
        <v>1043235</v>
      </c>
      <c r="CF159" s="238">
        <v>11113177</v>
      </c>
      <c r="CG159" s="238">
        <v>125664163</v>
      </c>
      <c r="CH159" s="238"/>
      <c r="CI159" s="238"/>
      <c r="CJ159" s="238">
        <v>2206.79</v>
      </c>
      <c r="CK159" s="239">
        <v>52.029632013697601</v>
      </c>
      <c r="CL159" s="239">
        <v>14.595870253145099</v>
      </c>
      <c r="CM159" s="239">
        <v>11.7533725590273</v>
      </c>
      <c r="CN159" s="239">
        <v>3.7004411845165599</v>
      </c>
      <c r="CO159" s="239">
        <v>3.0143399584267998</v>
      </c>
      <c r="CP159" s="239">
        <v>6.9339000012946101</v>
      </c>
      <c r="CQ159" s="238">
        <v>7.9724440298919603</v>
      </c>
      <c r="CR159" s="238">
        <v>3835</v>
      </c>
      <c r="CS159" s="238">
        <v>33169</v>
      </c>
      <c r="CT159" s="238">
        <v>17186</v>
      </c>
      <c r="CU159" s="238">
        <v>148330</v>
      </c>
      <c r="CV159" s="238">
        <v>3132</v>
      </c>
      <c r="CW159" s="238">
        <v>32482</v>
      </c>
      <c r="CX159" s="238">
        <v>4628</v>
      </c>
      <c r="CY159" s="238">
        <v>30803</v>
      </c>
      <c r="CZ159" s="238">
        <v>134698.32999999999</v>
      </c>
      <c r="DA159" s="238">
        <v>1241743.442</v>
      </c>
      <c r="DB159" s="238">
        <v>63803.96</v>
      </c>
      <c r="DC159" s="238">
        <v>728575.82</v>
      </c>
      <c r="DD159" s="238"/>
      <c r="DE159" s="238">
        <v>190312</v>
      </c>
      <c r="DF159" s="238">
        <v>6.51874184573433</v>
      </c>
      <c r="DG159" s="238">
        <v>33.633964423649502</v>
      </c>
      <c r="DH159" s="238">
        <v>34.123485595714698</v>
      </c>
      <c r="DI159" s="238">
        <v>187251.58900000001</v>
      </c>
      <c r="DJ159" s="238">
        <v>49662.868000000002</v>
      </c>
      <c r="DK159" s="238">
        <v>149538.68400000001</v>
      </c>
      <c r="DL159" s="238">
        <v>256153.943</v>
      </c>
      <c r="DM159" s="238">
        <v>11212.106</v>
      </c>
      <c r="DN159" s="238">
        <v>20225.329880000001</v>
      </c>
      <c r="DO159" s="238">
        <v>73.557000000000002</v>
      </c>
      <c r="DP159" s="238">
        <v>318.69900000000001</v>
      </c>
      <c r="DQ159" s="238">
        <v>674436.77587999997</v>
      </c>
      <c r="DR159" s="241">
        <v>107540</v>
      </c>
      <c r="DS159" s="241">
        <v>9551</v>
      </c>
      <c r="DT159" s="241">
        <v>55916</v>
      </c>
      <c r="DU159" s="241">
        <v>580</v>
      </c>
      <c r="DV159" s="241">
        <v>2577</v>
      </c>
      <c r="DW159" s="241">
        <v>15148</v>
      </c>
      <c r="DX159" s="241">
        <v>30222</v>
      </c>
      <c r="DY159" s="241">
        <v>0</v>
      </c>
      <c r="DZ159" s="241">
        <v>221534</v>
      </c>
      <c r="EA159" s="241">
        <v>3429459</v>
      </c>
      <c r="EB159" s="241">
        <v>9371</v>
      </c>
      <c r="EC159" s="241">
        <v>17244</v>
      </c>
      <c r="ED159" s="241">
        <v>759</v>
      </c>
      <c r="EE159" s="241">
        <v>5630</v>
      </c>
      <c r="EF159" s="241">
        <v>3578</v>
      </c>
      <c r="EG159" s="241">
        <v>4893</v>
      </c>
      <c r="EH159" s="241">
        <v>1754</v>
      </c>
      <c r="EI159" s="238"/>
      <c r="EJ159" s="238"/>
      <c r="EK159" s="238"/>
      <c r="EL159" s="238"/>
      <c r="EM159" s="238"/>
      <c r="EN159" s="238">
        <v>143421</v>
      </c>
      <c r="EO159" s="238">
        <v>17620</v>
      </c>
      <c r="EP159" s="238">
        <v>5932</v>
      </c>
      <c r="EQ159" s="238">
        <v>4155</v>
      </c>
      <c r="ER159" s="238">
        <v>14700</v>
      </c>
      <c r="ES159" s="238">
        <v>3821</v>
      </c>
      <c r="ET159" s="238">
        <v>3937</v>
      </c>
      <c r="EU159" s="238">
        <v>27247</v>
      </c>
      <c r="EV159" s="238">
        <v>398647</v>
      </c>
      <c r="EW159" s="238">
        <v>36722</v>
      </c>
      <c r="EX159" s="238">
        <v>10782</v>
      </c>
      <c r="EY159" s="238">
        <v>12117</v>
      </c>
      <c r="EZ159" s="238">
        <v>51072</v>
      </c>
      <c r="FA159" s="238">
        <v>9112</v>
      </c>
      <c r="FB159" s="238">
        <v>9949</v>
      </c>
      <c r="FC159" s="238">
        <v>72663</v>
      </c>
      <c r="FD159" s="238">
        <v>2.8</v>
      </c>
      <c r="FE159" s="238">
        <v>2.1</v>
      </c>
      <c r="FF159" s="238">
        <v>1.8</v>
      </c>
      <c r="FG159" s="238">
        <v>2.9</v>
      </c>
      <c r="FH159" s="238">
        <v>3.5</v>
      </c>
      <c r="FI159" s="238">
        <v>2.4</v>
      </c>
      <c r="FJ159" s="238">
        <v>2.5</v>
      </c>
      <c r="FK159" s="238">
        <v>3</v>
      </c>
      <c r="FL159" s="238">
        <v>45.6</v>
      </c>
      <c r="FM159" s="238">
        <v>34.4</v>
      </c>
      <c r="FN159" s="238">
        <v>43.9</v>
      </c>
      <c r="FO159" s="238">
        <v>29.7</v>
      </c>
      <c r="FP159" s="238">
        <v>64.599999999999994</v>
      </c>
      <c r="FQ159" s="238">
        <v>54.1</v>
      </c>
      <c r="FR159" s="238">
        <v>23.7</v>
      </c>
      <c r="FS159" s="238">
        <v>40.4</v>
      </c>
      <c r="FT159" s="238">
        <v>39258</v>
      </c>
      <c r="FU159" s="238">
        <v>16008</v>
      </c>
      <c r="FV159" s="238">
        <v>15724</v>
      </c>
      <c r="FW159" s="238">
        <v>284</v>
      </c>
      <c r="FX159" s="238">
        <v>23249</v>
      </c>
      <c r="FY159" s="238">
        <v>343512121.02083898</v>
      </c>
      <c r="FZ159" s="238">
        <v>271622797.80315101</v>
      </c>
      <c r="GA159" s="238">
        <v>5601355.9826004095</v>
      </c>
      <c r="GB159" s="238">
        <v>227419.25542895001</v>
      </c>
      <c r="GC159" s="239">
        <v>919.23333324437203</v>
      </c>
      <c r="GD159" s="239">
        <v>58312.413443871301</v>
      </c>
      <c r="GE159" s="239">
        <v>53387.861808510599</v>
      </c>
      <c r="GF159" s="239">
        <v>54875.934999999998</v>
      </c>
      <c r="GG159" s="239">
        <v>158499.236392405</v>
      </c>
      <c r="GH159" s="239" t="s">
        <v>473</v>
      </c>
      <c r="GI159" s="239">
        <v>73753.704341637087</v>
      </c>
      <c r="GJ159" s="239">
        <v>113552.78671364099</v>
      </c>
      <c r="GK159" s="239">
        <v>112484.45329787239</v>
      </c>
      <c r="GL159" s="239">
        <v>59850.054296657399</v>
      </c>
      <c r="GM159" s="239">
        <v>64175.641095979263</v>
      </c>
      <c r="GN159" s="239">
        <v>59226.206566566521</v>
      </c>
      <c r="GO159" s="239">
        <v>53644.38190082636</v>
      </c>
      <c r="GP159" s="239">
        <v>103701.1301572668</v>
      </c>
      <c r="GQ159" s="239">
        <v>76648.976144796266</v>
      </c>
      <c r="GR159" s="239">
        <v>232813.09953333353</v>
      </c>
      <c r="GS159" s="239">
        <v>156211.95118029712</v>
      </c>
      <c r="GT159" s="239">
        <v>83892.645044574863</v>
      </c>
      <c r="GU159" s="239">
        <v>95348.363798835984</v>
      </c>
      <c r="GV159" s="239">
        <v>88529.649040995588</v>
      </c>
      <c r="GW159" s="239">
        <v>73378.090457078855</v>
      </c>
      <c r="GX159" s="239">
        <v>93740.786870691256</v>
      </c>
      <c r="GY159" s="239">
        <v>73789.081618122917</v>
      </c>
      <c r="GZ159" s="239">
        <v>83009.834192368202</v>
      </c>
      <c r="HA159" s="239">
        <v>57662.772857142867</v>
      </c>
      <c r="HB159" s="239">
        <v>104877.26580000002</v>
      </c>
      <c r="HC159" s="239">
        <v>142510.47301864618</v>
      </c>
      <c r="HD159" s="239">
        <v>131940.70284783933</v>
      </c>
      <c r="HE159" s="239">
        <v>64587.918587052962</v>
      </c>
      <c r="HF159" s="239">
        <v>67336.329647887338</v>
      </c>
      <c r="HG159" s="239">
        <v>156867.05795040255</v>
      </c>
      <c r="HH159" s="239">
        <v>120041.16955974839</v>
      </c>
      <c r="HI159" s="239">
        <v>53748.723707467063</v>
      </c>
      <c r="HJ159" s="239">
        <v>90549.052595972578</v>
      </c>
      <c r="HK159" s="239">
        <v>79092.661460388292</v>
      </c>
      <c r="HL159" s="239">
        <v>64762.561813883338</v>
      </c>
      <c r="HM159" s="239">
        <v>36479.314464473544</v>
      </c>
      <c r="HN159" s="239">
        <v>92950.943597097183</v>
      </c>
      <c r="HO159" s="239">
        <v>100481.48153846152</v>
      </c>
      <c r="HP159" s="239">
        <v>180325.62344947722</v>
      </c>
      <c r="HQ159" s="239">
        <v>81870.292706666529</v>
      </c>
      <c r="HR159" s="239">
        <v>146950.25640334282</v>
      </c>
      <c r="HS159" s="239">
        <v>180756.89905185284</v>
      </c>
      <c r="HT159" s="239">
        <v>98418.7012876831</v>
      </c>
      <c r="HU159" s="239">
        <v>75319.194616805093</v>
      </c>
      <c r="HV159" s="239">
        <v>67673.250302847693</v>
      </c>
      <c r="HW159" s="239">
        <v>62036.301935483905</v>
      </c>
      <c r="HX159" s="239">
        <v>138112.54097336391</v>
      </c>
      <c r="HY159" s="239">
        <v>91373.001913043481</v>
      </c>
      <c r="HZ159" s="239">
        <v>54333.695792830236</v>
      </c>
      <c r="IA159" s="239">
        <v>62458.646213554261</v>
      </c>
      <c r="IB159" s="239">
        <v>50073.301497338325</v>
      </c>
      <c r="IC159" s="239">
        <v>82197.994319037753</v>
      </c>
      <c r="ID159" s="239">
        <v>139255.89647844565</v>
      </c>
      <c r="IE159" s="239">
        <v>82565.770619586532</v>
      </c>
      <c r="IF159" s="239">
        <v>63531.634606195199</v>
      </c>
      <c r="IG159" s="239">
        <v>76098.520235920732</v>
      </c>
      <c r="IH159" s="238"/>
      <c r="II159" s="238"/>
      <c r="IJ159" s="238"/>
      <c r="IK159" s="238"/>
      <c r="IL159" s="238"/>
      <c r="IM159" s="238"/>
      <c r="IN159" s="238"/>
      <c r="IO159" s="238"/>
      <c r="IP159" s="219"/>
    </row>
    <row r="160" spans="1:250" ht="15.75" customHeight="1">
      <c r="A160" s="237">
        <v>44409</v>
      </c>
      <c r="B160" s="238">
        <v>18050</v>
      </c>
      <c r="C160" s="238">
        <v>22350</v>
      </c>
      <c r="D160" s="238">
        <v>16094</v>
      </c>
      <c r="E160" s="238">
        <v>32750</v>
      </c>
      <c r="F160" s="238">
        <v>71147</v>
      </c>
      <c r="G160" s="238">
        <v>40970</v>
      </c>
      <c r="H160" s="238"/>
      <c r="I160" s="238"/>
      <c r="J160" s="238">
        <v>43161</v>
      </c>
      <c r="K160" s="238">
        <v>25998</v>
      </c>
      <c r="L160" s="238">
        <v>6359</v>
      </c>
      <c r="M160" s="238">
        <v>235297</v>
      </c>
      <c r="N160" s="238">
        <v>57951</v>
      </c>
      <c r="O160" s="238">
        <v>16997</v>
      </c>
      <c r="P160" s="238">
        <v>158351</v>
      </c>
      <c r="Q160" s="238">
        <v>20284</v>
      </c>
      <c r="R160" s="238">
        <v>9589</v>
      </c>
      <c r="S160" s="238">
        <v>27498</v>
      </c>
      <c r="T160" s="238">
        <v>111407</v>
      </c>
      <c r="U160" s="238">
        <v>519536</v>
      </c>
      <c r="V160" s="238"/>
      <c r="W160" s="238"/>
      <c r="X160" s="238"/>
      <c r="Y160" s="238"/>
      <c r="Z160" s="238"/>
      <c r="AA160" s="238"/>
      <c r="AB160" s="238"/>
      <c r="AC160" s="238"/>
      <c r="AD160" s="240">
        <v>80728</v>
      </c>
      <c r="AE160" s="240">
        <v>2679</v>
      </c>
      <c r="AF160" s="240">
        <v>58</v>
      </c>
      <c r="AG160" s="240">
        <v>241</v>
      </c>
      <c r="AH160" s="240">
        <v>160</v>
      </c>
      <c r="AI160" s="240">
        <v>13260</v>
      </c>
      <c r="AJ160" s="240">
        <f t="shared" si="0"/>
        <v>97126</v>
      </c>
      <c r="AK160" s="240">
        <v>7213538</v>
      </c>
      <c r="AL160" s="240">
        <v>441878</v>
      </c>
      <c r="AM160" s="238">
        <v>11145</v>
      </c>
      <c r="AN160" s="240">
        <v>2459</v>
      </c>
      <c r="AO160" s="240">
        <v>4810</v>
      </c>
      <c r="AP160" s="240">
        <v>1327131</v>
      </c>
      <c r="AQ160" s="240">
        <v>9000961</v>
      </c>
      <c r="AR160" s="240">
        <v>7865205</v>
      </c>
      <c r="AS160" s="238">
        <v>1135756</v>
      </c>
      <c r="AT160" s="240">
        <v>9000961</v>
      </c>
      <c r="AU160" s="238"/>
      <c r="AV160" s="238"/>
      <c r="AW160" s="238"/>
      <c r="AX160" s="238"/>
      <c r="AY160" s="238"/>
      <c r="AZ160" s="238"/>
      <c r="BA160" s="238"/>
      <c r="BB160" s="238"/>
      <c r="BC160" s="238"/>
      <c r="BD160" s="238"/>
      <c r="BE160" s="238"/>
      <c r="BF160" s="238"/>
      <c r="BG160" s="238"/>
      <c r="BH160" s="238"/>
      <c r="BI160" s="238">
        <v>44008</v>
      </c>
      <c r="BJ160" s="238">
        <v>2698</v>
      </c>
      <c r="BK160" s="238">
        <v>320</v>
      </c>
      <c r="BL160" s="238">
        <v>738</v>
      </c>
      <c r="BM160" s="238">
        <v>25881</v>
      </c>
      <c r="BN160" s="238">
        <v>4338</v>
      </c>
      <c r="BO160" s="238">
        <f t="shared" si="2"/>
        <v>77983</v>
      </c>
      <c r="BP160" s="238">
        <v>9881052</v>
      </c>
      <c r="BQ160" s="238">
        <v>718868</v>
      </c>
      <c r="BR160" s="238">
        <v>79602</v>
      </c>
      <c r="BS160" s="238">
        <v>285107</v>
      </c>
      <c r="BT160" s="238">
        <v>4927474</v>
      </c>
      <c r="BU160" s="238">
        <v>1139667</v>
      </c>
      <c r="BV160" s="238">
        <f t="shared" si="3"/>
        <v>17031770</v>
      </c>
      <c r="BW160" s="238">
        <v>13959832</v>
      </c>
      <c r="BX160" s="238">
        <v>3071938</v>
      </c>
      <c r="BY160" s="250">
        <f t="shared" si="1"/>
        <v>17031770</v>
      </c>
      <c r="BZ160" s="240">
        <v>54745.142219500303</v>
      </c>
      <c r="CA160" s="238">
        <v>932</v>
      </c>
      <c r="CB160" s="238">
        <v>358</v>
      </c>
      <c r="CC160" s="238">
        <v>152</v>
      </c>
      <c r="CD160" s="238">
        <v>127925</v>
      </c>
      <c r="CE160" s="238">
        <v>1083824</v>
      </c>
      <c r="CF160" s="238">
        <v>10999656</v>
      </c>
      <c r="CG160" s="238">
        <v>124842725</v>
      </c>
      <c r="CH160" s="238"/>
      <c r="CI160" s="238"/>
      <c r="CJ160" s="238">
        <v>2153.7800000000002</v>
      </c>
      <c r="CK160" s="239">
        <v>48.711447204507103</v>
      </c>
      <c r="CL160" s="239">
        <v>15.6287798702744</v>
      </c>
      <c r="CM160" s="239">
        <v>11.2769253343822</v>
      </c>
      <c r="CN160" s="239">
        <v>4.2208900596918202</v>
      </c>
      <c r="CO160" s="239">
        <v>2.3783427246105999</v>
      </c>
      <c r="CP160" s="239">
        <v>7.7110168200687301</v>
      </c>
      <c r="CQ160" s="238">
        <v>10.072597986465199</v>
      </c>
      <c r="CR160" s="238">
        <v>3799</v>
      </c>
      <c r="CS160" s="238">
        <v>31998</v>
      </c>
      <c r="CT160" s="238">
        <v>18529</v>
      </c>
      <c r="CU160" s="238">
        <v>153452</v>
      </c>
      <c r="CV160" s="238">
        <v>3573</v>
      </c>
      <c r="CW160" s="238">
        <v>36728</v>
      </c>
      <c r="CX160" s="238">
        <v>4849</v>
      </c>
      <c r="CY160" s="238">
        <v>31786</v>
      </c>
      <c r="CZ160" s="238">
        <v>121208.66</v>
      </c>
      <c r="DA160" s="238">
        <v>1164434.9990000001</v>
      </c>
      <c r="DB160" s="238">
        <v>65679.199999999997</v>
      </c>
      <c r="DC160" s="238">
        <v>742825.27</v>
      </c>
      <c r="DD160" s="238"/>
      <c r="DE160" s="238">
        <v>118626</v>
      </c>
      <c r="DF160" s="238">
        <v>7.3195875598193396</v>
      </c>
      <c r="DG160" s="238">
        <v>33.558726945616797</v>
      </c>
      <c r="DH160" s="238">
        <v>34.148288419469601</v>
      </c>
      <c r="DI160" s="238">
        <v>204281.78099999999</v>
      </c>
      <c r="DJ160" s="238">
        <v>51370.110999999997</v>
      </c>
      <c r="DK160" s="238">
        <v>149847.49600000001</v>
      </c>
      <c r="DL160" s="238">
        <v>240854.514</v>
      </c>
      <c r="DM160" s="238">
        <v>11845.288</v>
      </c>
      <c r="DN160" s="238">
        <v>18482.329880000001</v>
      </c>
      <c r="DO160" s="238">
        <v>83.397000000000006</v>
      </c>
      <c r="DP160" s="238">
        <v>324.90800000000002</v>
      </c>
      <c r="DQ160" s="238">
        <v>677089.82487999997</v>
      </c>
      <c r="DR160" s="241">
        <v>84852</v>
      </c>
      <c r="DS160" s="241">
        <v>9007</v>
      </c>
      <c r="DT160" s="241">
        <v>54559</v>
      </c>
      <c r="DU160" s="241">
        <v>603</v>
      </c>
      <c r="DV160" s="241">
        <v>2437</v>
      </c>
      <c r="DW160" s="241">
        <v>11923</v>
      </c>
      <c r="DX160" s="241">
        <v>31321</v>
      </c>
      <c r="DY160" s="241">
        <v>0</v>
      </c>
      <c r="DZ160" s="241">
        <v>194702</v>
      </c>
      <c r="EA160" s="241">
        <v>3275453</v>
      </c>
      <c r="EB160" s="241">
        <v>9287</v>
      </c>
      <c r="EC160" s="241">
        <v>17471</v>
      </c>
      <c r="ED160" s="241">
        <v>901</v>
      </c>
      <c r="EE160" s="241">
        <v>5991</v>
      </c>
      <c r="EF160" s="241">
        <v>3474</v>
      </c>
      <c r="EG160" s="241">
        <v>4799</v>
      </c>
      <c r="EH160" s="241">
        <v>1701</v>
      </c>
      <c r="EI160" s="238"/>
      <c r="EJ160" s="238"/>
      <c r="EK160" s="238"/>
      <c r="EL160" s="238"/>
      <c r="EM160" s="238"/>
      <c r="EN160" s="238">
        <v>136180</v>
      </c>
      <c r="EO160" s="238">
        <v>17541</v>
      </c>
      <c r="EP160" s="238">
        <v>5300</v>
      </c>
      <c r="EQ160" s="238">
        <v>4767</v>
      </c>
      <c r="ER160" s="238">
        <v>15844</v>
      </c>
      <c r="ES160" s="238">
        <v>2989</v>
      </c>
      <c r="ET160" s="238">
        <v>2876</v>
      </c>
      <c r="EU160" s="238">
        <v>18101</v>
      </c>
      <c r="EV160" s="238">
        <v>324765</v>
      </c>
      <c r="EW160" s="238">
        <v>33576</v>
      </c>
      <c r="EX160" s="238">
        <v>8939</v>
      </c>
      <c r="EY160" s="238">
        <v>11688</v>
      </c>
      <c r="EZ160" s="238">
        <v>45800</v>
      </c>
      <c r="FA160" s="238">
        <v>5390</v>
      </c>
      <c r="FB160" s="238">
        <v>6938</v>
      </c>
      <c r="FC160" s="238">
        <v>42059</v>
      </c>
      <c r="FD160" s="238">
        <v>2.4</v>
      </c>
      <c r="FE160" s="238">
        <v>1.9</v>
      </c>
      <c r="FF160" s="238">
        <v>1.7</v>
      </c>
      <c r="FG160" s="238">
        <v>2.5</v>
      </c>
      <c r="FH160" s="238">
        <v>2.9</v>
      </c>
      <c r="FI160" s="238">
        <v>1.8</v>
      </c>
      <c r="FJ160" s="238">
        <v>2.4</v>
      </c>
      <c r="FK160" s="238">
        <v>2.2999999999999998</v>
      </c>
      <c r="FL160" s="238">
        <v>34.6</v>
      </c>
      <c r="FM160" s="238">
        <v>30.4</v>
      </c>
      <c r="FN160" s="238">
        <v>36.9</v>
      </c>
      <c r="FO160" s="238">
        <v>23.7</v>
      </c>
      <c r="FP160" s="238">
        <v>52.5</v>
      </c>
      <c r="FQ160" s="238">
        <v>26.9</v>
      </c>
      <c r="FR160" s="238">
        <v>14.4</v>
      </c>
      <c r="FS160" s="238">
        <v>20.5</v>
      </c>
      <c r="FT160" s="238">
        <v>46446</v>
      </c>
      <c r="FU160" s="238">
        <v>17691</v>
      </c>
      <c r="FV160" s="238">
        <v>17360</v>
      </c>
      <c r="FW160" s="238">
        <v>330</v>
      </c>
      <c r="FX160" s="238">
        <v>28756</v>
      </c>
      <c r="FY160" s="238">
        <v>402757231.23699999</v>
      </c>
      <c r="FZ160" s="238">
        <v>315145136.74199998</v>
      </c>
      <c r="GA160" s="239">
        <v>6601349.9615857601</v>
      </c>
      <c r="GB160" s="239">
        <v>267854.58239612001</v>
      </c>
      <c r="GC160" s="239">
        <v>938.81780254272803</v>
      </c>
      <c r="GD160" s="239">
        <v>67935.752387690896</v>
      </c>
      <c r="GE160" s="239">
        <v>58046.755789473696</v>
      </c>
      <c r="GF160" s="239">
        <v>98331.732499999998</v>
      </c>
      <c r="GG160" s="239">
        <v>158660.45686901</v>
      </c>
      <c r="GH160" s="239" t="s">
        <v>473</v>
      </c>
      <c r="GI160" s="239">
        <v>76303.357236749129</v>
      </c>
      <c r="GJ160" s="239">
        <v>111803.94155454407</v>
      </c>
      <c r="GK160" s="239">
        <v>114924.88237113402</v>
      </c>
      <c r="GL160" s="239">
        <v>62407.507861507154</v>
      </c>
      <c r="GM160" s="239">
        <v>64113.630481386368</v>
      </c>
      <c r="GN160" s="239">
        <v>57451.125521783215</v>
      </c>
      <c r="GO160" s="239">
        <v>57820.456602373786</v>
      </c>
      <c r="GP160" s="239">
        <v>100004.52351511891</v>
      </c>
      <c r="GQ160" s="239">
        <v>79353.245755919692</v>
      </c>
      <c r="GR160" s="239">
        <v>198320.11059602641</v>
      </c>
      <c r="GS160" s="239">
        <v>152801.6185077882</v>
      </c>
      <c r="GT160" s="239">
        <v>85384.935168058131</v>
      </c>
      <c r="GU160" s="239">
        <v>97495.764474554657</v>
      </c>
      <c r="GV160" s="239">
        <v>87368.94122492848</v>
      </c>
      <c r="GW160" s="239">
        <v>73878.628509615111</v>
      </c>
      <c r="GX160" s="239">
        <v>94930.069917972884</v>
      </c>
      <c r="GY160" s="239">
        <v>76259.699320388288</v>
      </c>
      <c r="GZ160" s="239">
        <v>82931.12812336655</v>
      </c>
      <c r="HA160" s="239">
        <v>59650.077380952367</v>
      </c>
      <c r="HB160" s="239">
        <v>106145.17579772077</v>
      </c>
      <c r="HC160" s="239">
        <v>148977.91635386221</v>
      </c>
      <c r="HD160" s="239">
        <v>134611.38945380595</v>
      </c>
      <c r="HE160" s="239">
        <v>68420.49780910417</v>
      </c>
      <c r="HF160" s="239">
        <v>65331.355205479435</v>
      </c>
      <c r="HG160" s="239">
        <v>157450.40055547198</v>
      </c>
      <c r="HH160" s="239">
        <v>124091.33303603591</v>
      </c>
      <c r="HI160" s="239">
        <v>54588.895202166539</v>
      </c>
      <c r="HJ160" s="239">
        <v>95086.570016505051</v>
      </c>
      <c r="HK160" s="239">
        <v>83110.983566180512</v>
      </c>
      <c r="HL160" s="239">
        <v>67359.750972344642</v>
      </c>
      <c r="HM160" s="239">
        <v>38292.215330950436</v>
      </c>
      <c r="HN160" s="239">
        <v>96715.917959209371</v>
      </c>
      <c r="HO160" s="239">
        <v>118732.99250000001</v>
      </c>
      <c r="HP160" s="239">
        <v>135701.43386759577</v>
      </c>
      <c r="HQ160" s="239">
        <v>84410.193869158757</v>
      </c>
      <c r="HR160" s="239">
        <v>146667.39409638604</v>
      </c>
      <c r="HS160" s="239">
        <v>187874.3321300408</v>
      </c>
      <c r="HT160" s="239">
        <v>116052.01803844467</v>
      </c>
      <c r="HU160" s="239">
        <v>79773.580845454446</v>
      </c>
      <c r="HV160" s="239">
        <v>72074.86571599025</v>
      </c>
      <c r="HW160" s="239">
        <v>63477.116425120832</v>
      </c>
      <c r="HX160" s="239">
        <v>138151.50144647947</v>
      </c>
      <c r="HY160" s="239">
        <v>90339.106708860767</v>
      </c>
      <c r="HZ160" s="239">
        <v>56771.934498585055</v>
      </c>
      <c r="IA160" s="239">
        <v>62689.416553398019</v>
      </c>
      <c r="IB160" s="239">
        <v>51698.839265697243</v>
      </c>
      <c r="IC160" s="239">
        <v>82366.976271622625</v>
      </c>
      <c r="ID160" s="239">
        <v>141682.84274486097</v>
      </c>
      <c r="IE160" s="239">
        <v>86914.280559863197</v>
      </c>
      <c r="IF160" s="239">
        <v>67613.273731926369</v>
      </c>
      <c r="IG160" s="239">
        <v>80795.960205115494</v>
      </c>
      <c r="IH160" s="238"/>
      <c r="II160" s="238"/>
      <c r="IJ160" s="238"/>
      <c r="IK160" s="238"/>
      <c r="IL160" s="238"/>
      <c r="IM160" s="238"/>
      <c r="IN160" s="238"/>
      <c r="IO160" s="238"/>
      <c r="IP160" s="219"/>
    </row>
    <row r="161" spans="1:250" ht="15.75" customHeight="1">
      <c r="A161" s="251">
        <v>44440</v>
      </c>
      <c r="B161" s="238">
        <v>19900</v>
      </c>
      <c r="C161" s="238">
        <v>23650</v>
      </c>
      <c r="D161" s="238">
        <v>16750</v>
      </c>
      <c r="E161" s="238">
        <v>33900</v>
      </c>
      <c r="F161" s="238">
        <v>71965</v>
      </c>
      <c r="G161" s="238">
        <v>46020</v>
      </c>
      <c r="H161" s="238"/>
      <c r="I161" s="238"/>
      <c r="J161" s="238">
        <v>48138</v>
      </c>
      <c r="K161" s="238">
        <v>24952</v>
      </c>
      <c r="L161" s="238">
        <v>6272</v>
      </c>
      <c r="M161" s="238">
        <v>258807</v>
      </c>
      <c r="N161" s="238">
        <v>49371</v>
      </c>
      <c r="O161" s="238">
        <v>16871</v>
      </c>
      <c r="P161" s="238">
        <v>176737</v>
      </c>
      <c r="Q161" s="238">
        <v>17280</v>
      </c>
      <c r="R161" s="238">
        <v>9781</v>
      </c>
      <c r="S161" s="238">
        <v>27312</v>
      </c>
      <c r="T161" s="238">
        <v>109267</v>
      </c>
      <c r="U161" s="238">
        <v>511656</v>
      </c>
      <c r="V161" s="238"/>
      <c r="W161" s="238"/>
      <c r="X161" s="238"/>
      <c r="Y161" s="238"/>
      <c r="Z161" s="238"/>
      <c r="AA161" s="238"/>
      <c r="AB161" s="238"/>
      <c r="AC161" s="238"/>
      <c r="AD161" s="240">
        <v>75886</v>
      </c>
      <c r="AE161" s="240">
        <v>2488</v>
      </c>
      <c r="AF161" s="240">
        <v>42</v>
      </c>
      <c r="AG161" s="238">
        <v>240</v>
      </c>
      <c r="AH161" s="238">
        <v>130</v>
      </c>
      <c r="AI161" s="240">
        <v>13343</v>
      </c>
      <c r="AJ161" s="240">
        <f t="shared" si="0"/>
        <v>92129</v>
      </c>
      <c r="AK161" s="240">
        <v>6792075</v>
      </c>
      <c r="AL161" s="240">
        <v>416228</v>
      </c>
      <c r="AM161" s="240">
        <v>8467</v>
      </c>
      <c r="AN161" s="238">
        <v>2480</v>
      </c>
      <c r="AO161" s="238">
        <v>3897</v>
      </c>
      <c r="AP161" s="240">
        <v>1304145</v>
      </c>
      <c r="AQ161" s="240">
        <v>8527292</v>
      </c>
      <c r="AR161" s="240">
        <v>7308034</v>
      </c>
      <c r="AS161" s="238">
        <v>1219258</v>
      </c>
      <c r="AT161" s="240">
        <v>8527292</v>
      </c>
      <c r="AU161" s="238"/>
      <c r="AV161" s="238"/>
      <c r="AW161" s="238"/>
      <c r="AX161" s="238"/>
      <c r="AY161" s="238"/>
      <c r="AZ161" s="238"/>
      <c r="BA161" s="238"/>
      <c r="BB161" s="238"/>
      <c r="BC161" s="238"/>
      <c r="BD161" s="238"/>
      <c r="BE161" s="238"/>
      <c r="BF161" s="238"/>
      <c r="BG161" s="238"/>
      <c r="BH161" s="238"/>
      <c r="BI161" s="238">
        <v>41267</v>
      </c>
      <c r="BJ161" s="238">
        <v>2786</v>
      </c>
      <c r="BK161" s="238">
        <v>396</v>
      </c>
      <c r="BL161" s="238">
        <v>572</v>
      </c>
      <c r="BM161" s="238">
        <v>25275</v>
      </c>
      <c r="BN161" s="238">
        <v>3707</v>
      </c>
      <c r="BO161" s="238">
        <f t="shared" si="2"/>
        <v>74003</v>
      </c>
      <c r="BP161" s="238">
        <v>9256529</v>
      </c>
      <c r="BQ161" s="238">
        <v>741014</v>
      </c>
      <c r="BR161" s="238">
        <v>94774</v>
      </c>
      <c r="BS161" s="238">
        <v>220685</v>
      </c>
      <c r="BT161" s="238">
        <v>4755214</v>
      </c>
      <c r="BU161" s="238">
        <v>976130</v>
      </c>
      <c r="BV161" s="238">
        <f t="shared" si="3"/>
        <v>16044346</v>
      </c>
      <c r="BW161" s="238">
        <v>13389514</v>
      </c>
      <c r="BX161" s="238">
        <v>2654832</v>
      </c>
      <c r="BY161" s="250">
        <f t="shared" si="1"/>
        <v>16044346</v>
      </c>
      <c r="BZ161" s="240">
        <v>56386.759641299301</v>
      </c>
      <c r="CA161" s="238">
        <v>971</v>
      </c>
      <c r="CB161" s="238">
        <v>369</v>
      </c>
      <c r="CC161" s="238">
        <v>161</v>
      </c>
      <c r="CD161" s="238">
        <v>139394</v>
      </c>
      <c r="CE161" s="238">
        <v>1110263</v>
      </c>
      <c r="CF161" s="238">
        <v>10918408</v>
      </c>
      <c r="CG161" s="238">
        <v>123249256</v>
      </c>
      <c r="CH161" s="238"/>
      <c r="CI161" s="238"/>
      <c r="CJ161" s="238">
        <v>2133.85</v>
      </c>
      <c r="CK161" s="239">
        <v>52.498261016605298</v>
      </c>
      <c r="CL161" s="239">
        <v>14.1700214244705</v>
      </c>
      <c r="CM161" s="239">
        <v>10.8997076581984</v>
      </c>
      <c r="CN161" s="239">
        <v>3.7647711700932698</v>
      </c>
      <c r="CO161" s="239">
        <v>1.9902391587127799</v>
      </c>
      <c r="CP161" s="239">
        <v>8.34387847813219</v>
      </c>
      <c r="CQ161" s="238">
        <v>8.3331210937876392</v>
      </c>
      <c r="CR161" s="238">
        <v>3549</v>
      </c>
      <c r="CS161" s="238">
        <v>32137</v>
      </c>
      <c r="CT161" s="238">
        <v>19374</v>
      </c>
      <c r="CU161" s="238">
        <v>161241</v>
      </c>
      <c r="CV161" s="238">
        <v>4038</v>
      </c>
      <c r="CW161" s="238">
        <v>40470</v>
      </c>
      <c r="CX161" s="238">
        <v>5435</v>
      </c>
      <c r="CY161" s="238">
        <v>34508</v>
      </c>
      <c r="CZ161" s="238">
        <v>121180.21</v>
      </c>
      <c r="DA161" s="238">
        <v>1159438.7</v>
      </c>
      <c r="DB161" s="238">
        <v>65851.67</v>
      </c>
      <c r="DC161" s="238">
        <v>749297.72</v>
      </c>
      <c r="DD161" s="238"/>
      <c r="DE161" s="238">
        <v>78466</v>
      </c>
      <c r="DF161" s="238">
        <v>8.6632358621018408</v>
      </c>
      <c r="DG161" s="238">
        <v>33.627175354286898</v>
      </c>
      <c r="DH161" s="238">
        <v>34.158805982523397</v>
      </c>
      <c r="DI161" s="238">
        <v>192395.12</v>
      </c>
      <c r="DJ161" s="238">
        <v>51814.000999999997</v>
      </c>
      <c r="DK161" s="238">
        <v>143806.79999999999</v>
      </c>
      <c r="DL161" s="238">
        <v>220631.584</v>
      </c>
      <c r="DM161" s="238">
        <v>11076.316000000001</v>
      </c>
      <c r="DN161" s="238">
        <v>18167.46588</v>
      </c>
      <c r="DO161" s="238">
        <v>78.869</v>
      </c>
      <c r="DP161" s="238">
        <v>325.75700000000001</v>
      </c>
      <c r="DQ161" s="238">
        <v>638295.91287999996</v>
      </c>
      <c r="DR161" s="238">
        <v>46284</v>
      </c>
      <c r="DS161" s="238">
        <v>6349</v>
      </c>
      <c r="DT161" s="238">
        <v>52254</v>
      </c>
      <c r="DU161" s="238">
        <v>2656</v>
      </c>
      <c r="DV161" s="238">
        <v>1321</v>
      </c>
      <c r="DW161" s="238">
        <v>6918</v>
      </c>
      <c r="DX161" s="238">
        <v>31703</v>
      </c>
      <c r="DY161" s="238">
        <v>0</v>
      </c>
      <c r="DZ161" s="238">
        <v>147485</v>
      </c>
      <c r="EA161" s="238">
        <v>2641197</v>
      </c>
      <c r="EB161" s="238">
        <v>9098</v>
      </c>
      <c r="EC161" s="238">
        <v>15650</v>
      </c>
      <c r="ED161" s="238">
        <v>759</v>
      </c>
      <c r="EE161" s="238">
        <v>6167</v>
      </c>
      <c r="EF161" s="238">
        <v>3493</v>
      </c>
      <c r="EG161" s="238">
        <v>4517</v>
      </c>
      <c r="EH161" s="238">
        <v>1694</v>
      </c>
      <c r="EI161" s="238"/>
      <c r="EJ161" s="238"/>
      <c r="EK161" s="238"/>
      <c r="EL161" s="238"/>
      <c r="EM161" s="238"/>
      <c r="EN161" s="238">
        <v>135888</v>
      </c>
      <c r="EO161" s="238">
        <v>15855</v>
      </c>
      <c r="EP161" s="238">
        <v>6383</v>
      </c>
      <c r="EQ161" s="238">
        <v>4627</v>
      </c>
      <c r="ER161" s="238">
        <v>14753</v>
      </c>
      <c r="ES161" s="238">
        <v>2483</v>
      </c>
      <c r="ET161" s="238">
        <v>3708</v>
      </c>
      <c r="EU161" s="238">
        <v>17521</v>
      </c>
      <c r="EV161" s="238">
        <v>325226</v>
      </c>
      <c r="EW161" s="238">
        <v>35441</v>
      </c>
      <c r="EX161" s="238">
        <v>10156</v>
      </c>
      <c r="EY161" s="238">
        <v>12838</v>
      </c>
      <c r="EZ161" s="238">
        <v>43626</v>
      </c>
      <c r="FA161" s="238">
        <v>5513</v>
      </c>
      <c r="FB161" s="238">
        <v>8069</v>
      </c>
      <c r="FC161" s="238">
        <v>40650</v>
      </c>
      <c r="FD161" s="238">
        <v>2.4</v>
      </c>
      <c r="FE161" s="238">
        <v>2.2000000000000002</v>
      </c>
      <c r="FF161" s="238">
        <v>1.6</v>
      </c>
      <c r="FG161" s="238">
        <v>2.8</v>
      </c>
      <c r="FH161" s="238">
        <v>3</v>
      </c>
      <c r="FI161" s="238">
        <v>2.2000000000000002</v>
      </c>
      <c r="FJ161" s="238">
        <v>2.2000000000000002</v>
      </c>
      <c r="FK161" s="238">
        <v>2.2999999999999998</v>
      </c>
      <c r="FL161" s="238">
        <v>37</v>
      </c>
      <c r="FM161" s="238">
        <v>33.200000000000003</v>
      </c>
      <c r="FN161" s="238">
        <v>42.8</v>
      </c>
      <c r="FO161" s="238">
        <v>29.4</v>
      </c>
      <c r="FP161" s="238">
        <v>53.4</v>
      </c>
      <c r="FQ161" s="238">
        <v>28.2</v>
      </c>
      <c r="FR161" s="238">
        <v>16.899999999999999</v>
      </c>
      <c r="FS161" s="238">
        <v>22.3</v>
      </c>
      <c r="FT161" s="238">
        <v>44588</v>
      </c>
      <c r="FU161" s="238">
        <v>17856</v>
      </c>
      <c r="FV161" s="238">
        <v>17552</v>
      </c>
      <c r="FW161" s="238">
        <v>304</v>
      </c>
      <c r="FX161" s="238">
        <v>26733</v>
      </c>
      <c r="FY161" s="238">
        <v>459355852.84448701</v>
      </c>
      <c r="FZ161" s="238">
        <v>361370149.068286</v>
      </c>
      <c r="GA161" s="238">
        <v>6446744.8994807601</v>
      </c>
      <c r="GB161" s="238">
        <v>261961.30530628</v>
      </c>
      <c r="GC161" s="239">
        <v>967.45047103331501</v>
      </c>
      <c r="GD161" s="239">
        <v>69207.497488073597</v>
      </c>
      <c r="GE161" s="239">
        <v>64784.379893616999</v>
      </c>
      <c r="GF161" s="239">
        <v>54308.71</v>
      </c>
      <c r="GG161" s="239">
        <v>153708.08925806501</v>
      </c>
      <c r="GH161" s="239" t="s">
        <v>473</v>
      </c>
      <c r="GI161" s="239">
        <v>80137.351567796708</v>
      </c>
      <c r="GJ161" s="239">
        <v>114155.53853905307</v>
      </c>
      <c r="GK161" s="239">
        <v>115904.92156250002</v>
      </c>
      <c r="GL161" s="239">
        <v>62569.685157824133</v>
      </c>
      <c r="GM161" s="239">
        <v>65643.1911481719</v>
      </c>
      <c r="GN161" s="239">
        <v>60362.351554878063</v>
      </c>
      <c r="GO161" s="239">
        <v>57072.056836363692</v>
      </c>
      <c r="GP161" s="239">
        <v>102856.57397629321</v>
      </c>
      <c r="GQ161" s="239">
        <v>82932.624599271381</v>
      </c>
      <c r="GR161" s="239">
        <v>207385.91644736833</v>
      </c>
      <c r="GS161" s="239">
        <v>160079.14367886737</v>
      </c>
      <c r="GT161" s="239">
        <v>91017.514534591231</v>
      </c>
      <c r="GU161" s="239">
        <v>103589.51896737973</v>
      </c>
      <c r="GV161" s="239">
        <v>87932.776878571443</v>
      </c>
      <c r="GW161" s="239">
        <v>74099.0101777612</v>
      </c>
      <c r="GX161" s="239">
        <v>96008.731788749952</v>
      </c>
      <c r="GY161" s="239">
        <v>80806.266262294987</v>
      </c>
      <c r="GZ161" s="239">
        <v>85143.422743270916</v>
      </c>
      <c r="HA161" s="239">
        <v>60551.789764705878</v>
      </c>
      <c r="HB161" s="239">
        <v>106305.44668058462</v>
      </c>
      <c r="HC161" s="239">
        <v>145909.8103460368</v>
      </c>
      <c r="HD161" s="239">
        <v>144646.26957324106</v>
      </c>
      <c r="HE161" s="239">
        <v>69045.898666279914</v>
      </c>
      <c r="HF161" s="239">
        <v>67352.068503401359</v>
      </c>
      <c r="HG161" s="239">
        <v>165209.71954633566</v>
      </c>
      <c r="HH161" s="239">
        <v>122024.36276558379</v>
      </c>
      <c r="HI161" s="239">
        <v>55488.578979175341</v>
      </c>
      <c r="HJ161" s="239">
        <v>95338.53319301107</v>
      </c>
      <c r="HK161" s="239">
        <v>84576.494655104325</v>
      </c>
      <c r="HL161" s="239">
        <v>68300.259667618753</v>
      </c>
      <c r="HM161" s="239">
        <v>38919.521927403635</v>
      </c>
      <c r="HN161" s="239">
        <v>98326.377950209673</v>
      </c>
      <c r="HO161" s="239">
        <v>106154.04583333334</v>
      </c>
      <c r="HP161" s="239">
        <v>140536.02749128913</v>
      </c>
      <c r="HQ161" s="239">
        <v>87272.534555320352</v>
      </c>
      <c r="HR161" s="239">
        <v>142819.43555379219</v>
      </c>
      <c r="HS161" s="239">
        <v>189164.63449330771</v>
      </c>
      <c r="HT161" s="239">
        <v>112821.21626940658</v>
      </c>
      <c r="HU161" s="239">
        <v>83898.82099361888</v>
      </c>
      <c r="HV161" s="239">
        <v>73171.036284077272</v>
      </c>
      <c r="HW161" s="239">
        <v>65756.533688118856</v>
      </c>
      <c r="HX161" s="239">
        <v>141283.15644675464</v>
      </c>
      <c r="HY161" s="239">
        <v>94882.444388185744</v>
      </c>
      <c r="HZ161" s="239">
        <v>57208.533753424425</v>
      </c>
      <c r="IA161" s="239">
        <v>62713.895258417702</v>
      </c>
      <c r="IB161" s="239">
        <v>55682.187155872132</v>
      </c>
      <c r="IC161" s="239">
        <v>92881.892252979611</v>
      </c>
      <c r="ID161" s="239">
        <v>141091.9541787288</v>
      </c>
      <c r="IE161" s="239">
        <v>89798.340156492675</v>
      </c>
      <c r="IF161" s="239">
        <v>67765.732296353657</v>
      </c>
      <c r="IG161" s="239">
        <v>82519.915859097906</v>
      </c>
      <c r="IH161" s="238"/>
      <c r="II161" s="238"/>
      <c r="IJ161" s="238"/>
      <c r="IK161" s="238"/>
      <c r="IL161" s="238"/>
      <c r="IM161" s="238"/>
      <c r="IN161" s="238"/>
      <c r="IO161" s="238"/>
      <c r="IP161" s="219"/>
    </row>
    <row r="162" spans="1:250" ht="15" customHeight="1">
      <c r="A162" s="251">
        <v>44470</v>
      </c>
      <c r="B162" s="238">
        <v>19110</v>
      </c>
      <c r="C162" s="238">
        <v>22900</v>
      </c>
      <c r="D162" s="238">
        <v>16420</v>
      </c>
      <c r="E162" s="238">
        <v>34850</v>
      </c>
      <c r="F162" s="238">
        <v>72483</v>
      </c>
      <c r="G162" s="238">
        <v>47300</v>
      </c>
      <c r="H162" s="238"/>
      <c r="I162" s="238"/>
      <c r="J162" s="238">
        <v>9335</v>
      </c>
      <c r="K162" s="238">
        <v>17545</v>
      </c>
      <c r="L162" s="238">
        <v>8169</v>
      </c>
      <c r="M162" s="240">
        <v>58886</v>
      </c>
      <c r="N162" s="240">
        <v>35141</v>
      </c>
      <c r="O162" s="240">
        <v>20613</v>
      </c>
      <c r="P162" s="240">
        <v>21062</v>
      </c>
      <c r="Q162" s="240">
        <v>12300</v>
      </c>
      <c r="R162" s="240">
        <v>11556</v>
      </c>
      <c r="S162" s="238">
        <v>26576</v>
      </c>
      <c r="T162" s="238">
        <v>100087</v>
      </c>
      <c r="U162" s="238">
        <v>474271</v>
      </c>
      <c r="V162" s="238"/>
      <c r="W162" s="238"/>
      <c r="X162" s="238"/>
      <c r="Y162" s="238"/>
      <c r="Z162" s="238"/>
      <c r="AA162" s="238"/>
      <c r="AB162" s="238"/>
      <c r="AC162" s="238"/>
      <c r="AD162" s="238">
        <v>77005</v>
      </c>
      <c r="AE162" s="238">
        <v>2312</v>
      </c>
      <c r="AF162" s="238">
        <v>47</v>
      </c>
      <c r="AG162" s="238">
        <v>212</v>
      </c>
      <c r="AH162" s="238">
        <v>198</v>
      </c>
      <c r="AI162" s="238">
        <v>11899</v>
      </c>
      <c r="AJ162" s="240">
        <f t="shared" si="0"/>
        <v>91673</v>
      </c>
      <c r="AK162" s="238">
        <v>6900234</v>
      </c>
      <c r="AL162" s="238">
        <v>387383</v>
      </c>
      <c r="AM162" s="238">
        <v>9837</v>
      </c>
      <c r="AN162" s="238">
        <v>2159</v>
      </c>
      <c r="AO162" s="238">
        <v>9470</v>
      </c>
      <c r="AP162" s="238">
        <v>1158793</v>
      </c>
      <c r="AQ162" s="238">
        <v>8467876</v>
      </c>
      <c r="AR162" s="238">
        <v>7379519</v>
      </c>
      <c r="AS162" s="238">
        <v>1088357</v>
      </c>
      <c r="AT162" s="240">
        <v>8467876</v>
      </c>
      <c r="AU162" s="267"/>
      <c r="AV162" s="267"/>
      <c r="AW162" s="267"/>
      <c r="AX162" s="267"/>
      <c r="AY162" s="267"/>
      <c r="AZ162" s="267"/>
      <c r="BA162" s="267"/>
      <c r="BB162" s="267"/>
      <c r="BC162" s="267"/>
      <c r="BD162" s="267"/>
      <c r="BE162" s="267"/>
      <c r="BF162" s="267"/>
      <c r="BG162" s="267"/>
      <c r="BH162" s="267"/>
      <c r="BI162" s="238">
        <v>42232</v>
      </c>
      <c r="BJ162" s="238">
        <v>2688</v>
      </c>
      <c r="BK162" s="240">
        <v>367</v>
      </c>
      <c r="BL162" s="238">
        <v>600</v>
      </c>
      <c r="BM162" s="240">
        <v>26464</v>
      </c>
      <c r="BN162" s="240">
        <v>4189</v>
      </c>
      <c r="BO162" s="240">
        <f t="shared" si="2"/>
        <v>76540</v>
      </c>
      <c r="BP162" s="238">
        <v>9429025</v>
      </c>
      <c r="BQ162" s="238">
        <v>724926</v>
      </c>
      <c r="BR162" s="238">
        <v>84370</v>
      </c>
      <c r="BS162" s="238">
        <v>226957</v>
      </c>
      <c r="BT162" s="238">
        <v>4959538</v>
      </c>
      <c r="BU162" s="238">
        <v>1103546</v>
      </c>
      <c r="BV162" s="238">
        <f t="shared" si="3"/>
        <v>16528362</v>
      </c>
      <c r="BW162" s="238">
        <v>12712811</v>
      </c>
      <c r="BX162" s="238">
        <v>3815551</v>
      </c>
      <c r="BY162" s="250">
        <f t="shared" si="1"/>
        <v>16528362</v>
      </c>
      <c r="BZ162" s="240">
        <v>58569.020430959099</v>
      </c>
      <c r="CA162" s="238">
        <v>998</v>
      </c>
      <c r="CB162" s="238">
        <v>380</v>
      </c>
      <c r="CC162" s="238">
        <v>166</v>
      </c>
      <c r="CD162" s="238">
        <v>124858</v>
      </c>
      <c r="CE162" s="238">
        <v>1140962</v>
      </c>
      <c r="CF162" s="238">
        <v>12576223</v>
      </c>
      <c r="CG162" s="238">
        <v>140382260</v>
      </c>
      <c r="CH162" s="238"/>
      <c r="CI162" s="238"/>
      <c r="CJ162" s="238">
        <v>3041.9694430763402</v>
      </c>
      <c r="CK162" s="238">
        <v>54.252250642059998</v>
      </c>
      <c r="CL162" s="238">
        <v>13.192333443682401</v>
      </c>
      <c r="CM162" s="238">
        <v>9.6524934870688206</v>
      </c>
      <c r="CN162" s="238">
        <v>4.4900300745408996</v>
      </c>
      <c r="CO162" s="238">
        <v>1.9234070937305401</v>
      </c>
      <c r="CP162" s="238">
        <v>8.3171128386365893</v>
      </c>
      <c r="CQ162" s="238">
        <v>8.1723724202807606</v>
      </c>
      <c r="CR162" s="238">
        <v>3074</v>
      </c>
      <c r="CS162" s="238">
        <v>28240</v>
      </c>
      <c r="CT162" s="238">
        <v>16578</v>
      </c>
      <c r="CU162" s="238">
        <v>140898</v>
      </c>
      <c r="CV162" s="238">
        <v>3854</v>
      </c>
      <c r="CW162" s="238">
        <v>37800</v>
      </c>
      <c r="CX162" s="238">
        <v>4654</v>
      </c>
      <c r="CY162" s="238">
        <v>31063</v>
      </c>
      <c r="CZ162" s="238">
        <v>130307.38099999999</v>
      </c>
      <c r="DA162" s="238">
        <v>1191269</v>
      </c>
      <c r="DB162" s="238">
        <v>73381.16</v>
      </c>
      <c r="DC162" s="238">
        <v>807207.98</v>
      </c>
      <c r="DD162" s="238"/>
      <c r="DE162" s="238">
        <v>105955</v>
      </c>
      <c r="DF162" s="238">
        <v>8.39131359623895</v>
      </c>
      <c r="DG162" s="238">
        <v>33.626842229164801</v>
      </c>
      <c r="DH162" s="238">
        <v>34.146666446036598</v>
      </c>
      <c r="DI162" s="238">
        <v>171123.845</v>
      </c>
      <c r="DJ162" s="238">
        <v>52529.635999999999</v>
      </c>
      <c r="DK162" s="238">
        <v>149734.49</v>
      </c>
      <c r="DL162" s="238">
        <v>232875.527</v>
      </c>
      <c r="DM162" s="238">
        <v>10646.94</v>
      </c>
      <c r="DN162" s="238">
        <v>16803.831480000001</v>
      </c>
      <c r="DO162" s="238">
        <v>102.361</v>
      </c>
      <c r="DP162" s="238">
        <v>318.08199999999999</v>
      </c>
      <c r="DQ162" s="238">
        <v>634134.71247999999</v>
      </c>
      <c r="DR162" s="238">
        <v>27932</v>
      </c>
      <c r="DS162" s="238">
        <v>5287</v>
      </c>
      <c r="DT162" s="238">
        <v>53844</v>
      </c>
      <c r="DU162" s="238">
        <v>33736</v>
      </c>
      <c r="DV162" s="238">
        <v>769</v>
      </c>
      <c r="DW162" s="238">
        <v>4455</v>
      </c>
      <c r="DX162" s="238">
        <v>33557</v>
      </c>
      <c r="DY162" s="238">
        <v>0</v>
      </c>
      <c r="DZ162" s="238">
        <v>159580</v>
      </c>
      <c r="EA162" s="238">
        <v>2439458</v>
      </c>
      <c r="EB162" s="238">
        <v>7281</v>
      </c>
      <c r="EC162" s="238">
        <v>16900</v>
      </c>
      <c r="ED162" s="238">
        <v>753</v>
      </c>
      <c r="EE162" s="238">
        <v>8863</v>
      </c>
      <c r="EF162" s="238">
        <v>3429</v>
      </c>
      <c r="EG162" s="238">
        <v>4298</v>
      </c>
      <c r="EH162" s="238">
        <v>1658</v>
      </c>
      <c r="EI162" s="238"/>
      <c r="EJ162" s="238"/>
      <c r="EK162" s="238"/>
      <c r="EL162" s="238"/>
      <c r="EM162" s="238"/>
      <c r="EN162" s="238">
        <v>177602</v>
      </c>
      <c r="EO162" s="238">
        <v>22691</v>
      </c>
      <c r="EP162" s="238">
        <v>7896</v>
      </c>
      <c r="EQ162" s="238">
        <v>5637</v>
      </c>
      <c r="ER162" s="238">
        <v>15440</v>
      </c>
      <c r="ES162" s="238">
        <v>3673</v>
      </c>
      <c r="ET162" s="238">
        <v>6454</v>
      </c>
      <c r="EU162" s="238">
        <v>36877</v>
      </c>
      <c r="EV162" s="238">
        <v>451408</v>
      </c>
      <c r="EW162" s="238">
        <v>49001</v>
      </c>
      <c r="EX162" s="238">
        <v>12264</v>
      </c>
      <c r="EY162" s="238">
        <v>16778</v>
      </c>
      <c r="EZ162" s="238">
        <v>49333</v>
      </c>
      <c r="FA162" s="238">
        <v>8720</v>
      </c>
      <c r="FB162" s="238">
        <v>18811</v>
      </c>
      <c r="FC162" s="238">
        <v>97621</v>
      </c>
      <c r="FD162" s="238">
        <v>2.5</v>
      </c>
      <c r="FE162" s="238">
        <v>2.2000000000000002</v>
      </c>
      <c r="FF162" s="238">
        <v>1.6</v>
      </c>
      <c r="FG162" s="238">
        <v>3</v>
      </c>
      <c r="FH162" s="238">
        <v>3.2</v>
      </c>
      <c r="FI162" s="238">
        <v>2.4</v>
      </c>
      <c r="FJ162" s="238">
        <v>2.9</v>
      </c>
      <c r="FK162" s="238">
        <v>2.6</v>
      </c>
      <c r="FL162" s="238">
        <v>43.5</v>
      </c>
      <c r="FM162" s="238">
        <v>41.5</v>
      </c>
      <c r="FN162" s="238">
        <v>50</v>
      </c>
      <c r="FO162" s="238">
        <v>25.7</v>
      </c>
      <c r="FP162" s="238">
        <v>53.8</v>
      </c>
      <c r="FQ162" s="238">
        <v>40.700000000000003</v>
      </c>
      <c r="FR162" s="238">
        <v>30</v>
      </c>
      <c r="FS162" s="238">
        <v>38.200000000000003</v>
      </c>
      <c r="FT162" s="238">
        <v>45484</v>
      </c>
      <c r="FU162" s="238">
        <v>17734</v>
      </c>
      <c r="FV162" s="238">
        <v>17401</v>
      </c>
      <c r="FW162" s="238">
        <v>333</v>
      </c>
      <c r="FX162" s="238">
        <v>27750</v>
      </c>
      <c r="FY162" s="238">
        <f>517459409155.396/1000</f>
        <v>517459409.15539598</v>
      </c>
      <c r="FZ162" s="238">
        <v>407869590.62400901</v>
      </c>
      <c r="GA162" s="238">
        <v>6481500.6737517901</v>
      </c>
      <c r="GB162" s="238">
        <v>262596.15616817999</v>
      </c>
      <c r="GC162" s="239">
        <v>994.28918689432999</v>
      </c>
      <c r="GD162" s="239">
        <v>76229.981713264293</v>
      </c>
      <c r="GE162" s="239">
        <v>70496.224725274704</v>
      </c>
      <c r="GF162" s="239">
        <v>112314.96799999999</v>
      </c>
      <c r="GG162" s="239">
        <v>179004.19470967699</v>
      </c>
      <c r="GH162" s="239" t="s">
        <v>473</v>
      </c>
      <c r="GI162" s="239">
        <v>86340.330250522064</v>
      </c>
      <c r="GJ162" s="239">
        <v>119104.7077329982</v>
      </c>
      <c r="GK162" s="239">
        <v>124491.03648936175</v>
      </c>
      <c r="GL162" s="239">
        <v>67957.812361574441</v>
      </c>
      <c r="GM162" s="239">
        <v>69331.464398496202</v>
      </c>
      <c r="GN162" s="239">
        <v>63962.86276703966</v>
      </c>
      <c r="GO162" s="239">
        <v>58996.566401734119</v>
      </c>
      <c r="GP162" s="239">
        <v>107209.00292134796</v>
      </c>
      <c r="GQ162" s="239">
        <v>86474.10627379881</v>
      </c>
      <c r="GR162" s="239">
        <v>220981.90111111119</v>
      </c>
      <c r="GS162" s="239">
        <v>165795.64208928018</v>
      </c>
      <c r="GT162" s="239">
        <v>92480.307387387264</v>
      </c>
      <c r="GU162" s="239">
        <v>106051.26875807466</v>
      </c>
      <c r="GV162" s="239">
        <v>91999.294219529547</v>
      </c>
      <c r="GW162" s="239">
        <v>77847.088932990184</v>
      </c>
      <c r="GX162" s="239">
        <v>102037.33698594398</v>
      </c>
      <c r="GY162" s="239">
        <v>81516.717105263189</v>
      </c>
      <c r="GZ162" s="239">
        <v>89691.13039296816</v>
      </c>
      <c r="HA162" s="239">
        <v>64887.398941176441</v>
      </c>
      <c r="HB162" s="239">
        <v>113495.7358188155</v>
      </c>
      <c r="HC162" s="239">
        <v>161963.21234766042</v>
      </c>
      <c r="HD162" s="239">
        <v>148040.6758472145</v>
      </c>
      <c r="HE162" s="239">
        <v>69999.141762518164</v>
      </c>
      <c r="HF162" s="239">
        <v>75048.522266666594</v>
      </c>
      <c r="HG162" s="239">
        <v>174867.33005370677</v>
      </c>
      <c r="HH162" s="239">
        <v>128111.10356140346</v>
      </c>
      <c r="HI162" s="239">
        <v>58815.895044335812</v>
      </c>
      <c r="HJ162" s="239">
        <v>101067.09702671791</v>
      </c>
      <c r="HK162" s="239">
        <v>86586.820589959403</v>
      </c>
      <c r="HL162" s="239">
        <v>70624.385091992706</v>
      </c>
      <c r="HM162" s="239">
        <v>41255.563369234871</v>
      </c>
      <c r="HN162" s="239">
        <v>97975.096969500082</v>
      </c>
      <c r="HO162" s="239">
        <v>111379.84615384616</v>
      </c>
      <c r="HP162" s="239">
        <v>152078.29968641116</v>
      </c>
      <c r="HQ162" s="239">
        <v>88294.506035023427</v>
      </c>
      <c r="HR162" s="239">
        <v>137496.52733386468</v>
      </c>
      <c r="HS162" s="239">
        <v>271213.84548052633</v>
      </c>
      <c r="HT162" s="239">
        <v>127505.61067765564</v>
      </c>
      <c r="HU162" s="239">
        <v>84895.008739873854</v>
      </c>
      <c r="HV162" s="239">
        <v>77170.461713670244</v>
      </c>
      <c r="HW162" s="239">
        <v>70793.054081632668</v>
      </c>
      <c r="HX162" s="239">
        <v>152145.77437398586</v>
      </c>
      <c r="HY162" s="239">
        <v>97303.967167381968</v>
      </c>
      <c r="HZ162" s="239">
        <v>60016.503506612789</v>
      </c>
      <c r="IA162" s="239">
        <v>65181.655334593386</v>
      </c>
      <c r="IB162" s="239">
        <v>56456.802452625292</v>
      </c>
      <c r="IC162" s="239">
        <v>92713.720730629313</v>
      </c>
      <c r="ID162" s="239">
        <v>156239.97845053638</v>
      </c>
      <c r="IE162" s="239">
        <v>93102.994986423888</v>
      </c>
      <c r="IF162" s="239">
        <v>71100.859467353657</v>
      </c>
      <c r="IG162" s="239">
        <v>82902.313432011942</v>
      </c>
      <c r="IH162" s="238"/>
      <c r="II162" s="238"/>
      <c r="IJ162" s="238"/>
      <c r="IK162" s="238"/>
      <c r="IL162" s="238"/>
      <c r="IM162" s="238"/>
      <c r="IN162" s="238"/>
      <c r="IO162" s="238"/>
      <c r="IP162" s="268"/>
    </row>
    <row r="163" spans="1:250" ht="15.75" customHeight="1">
      <c r="A163" s="237">
        <v>44501</v>
      </c>
      <c r="B163" s="238">
        <v>20450</v>
      </c>
      <c r="C163" s="238">
        <v>23400</v>
      </c>
      <c r="D163" s="238">
        <v>19200</v>
      </c>
      <c r="E163" s="238">
        <v>34260</v>
      </c>
      <c r="F163" s="238">
        <v>73646</v>
      </c>
      <c r="G163" s="238">
        <v>45350</v>
      </c>
      <c r="H163" s="238"/>
      <c r="I163" s="238"/>
      <c r="J163" s="238">
        <v>39338</v>
      </c>
      <c r="K163" s="238">
        <v>5138</v>
      </c>
      <c r="L163" s="238">
        <v>5943</v>
      </c>
      <c r="M163" s="240">
        <v>214258</v>
      </c>
      <c r="N163" s="240">
        <v>10322</v>
      </c>
      <c r="O163" s="240">
        <v>13632</v>
      </c>
      <c r="P163" s="240">
        <v>142860</v>
      </c>
      <c r="Q163" s="240">
        <v>3471</v>
      </c>
      <c r="R163" s="240">
        <v>7869</v>
      </c>
      <c r="S163" s="238">
        <v>26497</v>
      </c>
      <c r="T163" s="238">
        <v>100250</v>
      </c>
      <c r="U163" s="238">
        <v>454775</v>
      </c>
      <c r="V163" s="238"/>
      <c r="W163" s="238"/>
      <c r="X163" s="238"/>
      <c r="Y163" s="238"/>
      <c r="Z163" s="238"/>
      <c r="AA163" s="238"/>
      <c r="AB163" s="238"/>
      <c r="AC163" s="238"/>
      <c r="AD163" s="238">
        <v>81539.957446808505</v>
      </c>
      <c r="AE163" s="238">
        <v>2727.8510638297898</v>
      </c>
      <c r="AF163" s="238">
        <v>49.191489361702097</v>
      </c>
      <c r="AG163" s="238">
        <v>488</v>
      </c>
      <c r="AH163" s="238">
        <v>120</v>
      </c>
      <c r="AI163" s="238">
        <v>12781</v>
      </c>
      <c r="AJ163" s="240">
        <f t="shared" si="0"/>
        <v>97706</v>
      </c>
      <c r="AK163" s="238">
        <v>7290849.8085106397</v>
      </c>
      <c r="AL163" s="238">
        <v>451519.89361702098</v>
      </c>
      <c r="AM163" s="238">
        <v>9047.2553191489405</v>
      </c>
      <c r="AN163" s="238">
        <v>5171</v>
      </c>
      <c r="AO163" s="238">
        <v>3666</v>
      </c>
      <c r="AP163" s="238">
        <v>1267443</v>
      </c>
      <c r="AQ163" s="238">
        <v>9027696.9574468099</v>
      </c>
      <c r="AR163" s="238">
        <v>7883635.9574468099</v>
      </c>
      <c r="AS163" s="238">
        <v>1144061</v>
      </c>
      <c r="AT163" s="240">
        <v>9027696.9574468099</v>
      </c>
      <c r="AU163" s="267"/>
      <c r="AV163" s="267"/>
      <c r="AW163" s="267"/>
      <c r="AX163" s="267"/>
      <c r="AY163" s="267"/>
      <c r="AZ163" s="267"/>
      <c r="BA163" s="267"/>
      <c r="BB163" s="267"/>
      <c r="BC163" s="267"/>
      <c r="BD163" s="267"/>
      <c r="BE163" s="267"/>
      <c r="BF163" s="267"/>
      <c r="BG163" s="267"/>
      <c r="BH163" s="267"/>
      <c r="BI163" s="238">
        <v>43183.782555282603</v>
      </c>
      <c r="BJ163" s="238">
        <v>2624.1805896805899</v>
      </c>
      <c r="BK163" s="240">
        <v>518</v>
      </c>
      <c r="BL163" s="238">
        <v>426.429975429975</v>
      </c>
      <c r="BM163" s="240">
        <v>27957.092137592099</v>
      </c>
      <c r="BN163" s="240">
        <v>3737.51474201474</v>
      </c>
      <c r="BO163" s="240">
        <f t="shared" si="2"/>
        <v>78447</v>
      </c>
      <c r="BP163" s="238">
        <v>9586700.1683046706</v>
      </c>
      <c r="BQ163" s="238">
        <v>701801.98894348904</v>
      </c>
      <c r="BR163" s="238">
        <v>116609</v>
      </c>
      <c r="BS163" s="238">
        <v>144911.58968059</v>
      </c>
      <c r="BT163" s="238">
        <v>5277120.9496314498</v>
      </c>
      <c r="BU163" s="238">
        <v>977929.56879606901</v>
      </c>
      <c r="BV163" s="238">
        <f t="shared" si="3"/>
        <v>16805073.265356269</v>
      </c>
      <c r="BW163" s="238">
        <v>14097992.2653563</v>
      </c>
      <c r="BX163" s="238">
        <v>2707081</v>
      </c>
      <c r="BY163" s="250">
        <f t="shared" si="1"/>
        <v>16805073.265356302</v>
      </c>
      <c r="BZ163" s="240">
        <v>59738.306584110702</v>
      </c>
      <c r="CA163" s="238">
        <v>1034</v>
      </c>
      <c r="CB163" s="238">
        <v>385</v>
      </c>
      <c r="CC163" s="238">
        <v>169</v>
      </c>
      <c r="CD163" s="238">
        <v>125018</v>
      </c>
      <c r="CE163" s="238">
        <v>1142127</v>
      </c>
      <c r="CF163" s="238">
        <v>12482114</v>
      </c>
      <c r="CG163" s="238">
        <v>141793444</v>
      </c>
      <c r="CH163" s="238"/>
      <c r="CI163" s="238"/>
      <c r="CJ163" s="238">
        <v>2632.0036538578202</v>
      </c>
      <c r="CK163" s="269">
        <v>54.626534239848297</v>
      </c>
      <c r="CL163" s="269">
        <v>11.6222408505052</v>
      </c>
      <c r="CM163" s="269">
        <v>10.801922245154501</v>
      </c>
      <c r="CN163" s="269">
        <v>5.3272279427334404</v>
      </c>
      <c r="CO163" s="269">
        <v>2.4197960079711902</v>
      </c>
      <c r="CP163" s="269">
        <v>6.6947342760391901</v>
      </c>
      <c r="CQ163" s="269">
        <v>8.5075444377481695</v>
      </c>
      <c r="CR163" s="238">
        <v>3043</v>
      </c>
      <c r="CS163" s="238">
        <v>28735</v>
      </c>
      <c r="CT163" s="238">
        <v>17419</v>
      </c>
      <c r="CU163" s="238">
        <v>152912</v>
      </c>
      <c r="CV163" s="238">
        <v>3462</v>
      </c>
      <c r="CW163" s="238">
        <v>38550</v>
      </c>
      <c r="CX163" s="238">
        <v>5231</v>
      </c>
      <c r="CY163" s="238">
        <v>35227</v>
      </c>
      <c r="CZ163" s="238">
        <v>134404.20000000001</v>
      </c>
      <c r="DA163" s="238">
        <v>1222614.23</v>
      </c>
      <c r="DB163" s="238">
        <v>72265.73</v>
      </c>
      <c r="DC163" s="238">
        <v>808686.09</v>
      </c>
      <c r="DD163" s="238"/>
      <c r="DE163" s="238">
        <v>109077</v>
      </c>
      <c r="DF163" s="238">
        <v>8.1317840392981093</v>
      </c>
      <c r="DG163" s="238">
        <v>33.527906642920499</v>
      </c>
      <c r="DH163" s="238">
        <v>34.1708035069503</v>
      </c>
      <c r="DI163" s="238">
        <v>162416.10500000001</v>
      </c>
      <c r="DJ163" s="238">
        <v>54531.853000000003</v>
      </c>
      <c r="DK163" s="238">
        <v>153604.47700000001</v>
      </c>
      <c r="DL163" s="238">
        <v>233949.22099999999</v>
      </c>
      <c r="DM163" s="238">
        <v>11041.614</v>
      </c>
      <c r="DN163" s="238">
        <v>16468.924480000001</v>
      </c>
      <c r="DO163" s="238">
        <v>82.063999999999993</v>
      </c>
      <c r="DP163" s="238">
        <v>291.25200000000001</v>
      </c>
      <c r="DQ163" s="238">
        <v>632385.51048000006</v>
      </c>
      <c r="DR163" s="238">
        <v>23356</v>
      </c>
      <c r="DS163" s="238">
        <v>4875</v>
      </c>
      <c r="DT163" s="238">
        <v>52868</v>
      </c>
      <c r="DU163" s="238">
        <v>32063</v>
      </c>
      <c r="DV163" s="238">
        <v>489</v>
      </c>
      <c r="DW163" s="238">
        <v>2609</v>
      </c>
      <c r="DX163" s="238">
        <v>32045</v>
      </c>
      <c r="DY163" s="238">
        <v>0</v>
      </c>
      <c r="DZ163" s="238">
        <v>148305</v>
      </c>
      <c r="EA163" s="238">
        <v>2225044</v>
      </c>
      <c r="EB163" s="238">
        <v>8216</v>
      </c>
      <c r="EC163" s="238">
        <v>16100</v>
      </c>
      <c r="ED163" s="238">
        <v>848</v>
      </c>
      <c r="EE163" s="238">
        <v>8525</v>
      </c>
      <c r="EF163" s="238">
        <v>3309</v>
      </c>
      <c r="EG163" s="238">
        <v>4224</v>
      </c>
      <c r="EH163" s="238">
        <v>1633</v>
      </c>
      <c r="EI163" s="238"/>
      <c r="EJ163" s="238"/>
      <c r="EK163" s="238"/>
      <c r="EL163" s="238"/>
      <c r="EM163" s="238"/>
      <c r="EN163" s="238">
        <v>176672</v>
      </c>
      <c r="EO163" s="238">
        <v>28369</v>
      </c>
      <c r="EP163" s="238">
        <v>7803</v>
      </c>
      <c r="EQ163" s="238">
        <v>4320</v>
      </c>
      <c r="ER163" s="238">
        <v>13585</v>
      </c>
      <c r="ES163" s="238">
        <v>3653</v>
      </c>
      <c r="ET163" s="238">
        <v>5570</v>
      </c>
      <c r="EU163" s="238">
        <v>42942</v>
      </c>
      <c r="EV163" s="238">
        <v>458274</v>
      </c>
      <c r="EW163" s="238">
        <v>59871</v>
      </c>
      <c r="EX163" s="238">
        <v>12923</v>
      </c>
      <c r="EY163" s="238">
        <v>11692</v>
      </c>
      <c r="EZ163" s="238">
        <v>40791</v>
      </c>
      <c r="FA163" s="238">
        <v>8900</v>
      </c>
      <c r="FB163" s="238">
        <v>15729</v>
      </c>
      <c r="FC163" s="238">
        <v>134241</v>
      </c>
      <c r="FD163" s="238">
        <v>2.6</v>
      </c>
      <c r="FE163" s="238">
        <v>2.1</v>
      </c>
      <c r="FF163" s="238">
        <v>1.7</v>
      </c>
      <c r="FG163" s="238">
        <v>2.7</v>
      </c>
      <c r="FH163" s="238">
        <v>3</v>
      </c>
      <c r="FI163" s="238">
        <v>2.4</v>
      </c>
      <c r="FJ163" s="238">
        <v>2.8</v>
      </c>
      <c r="FK163" s="238">
        <v>3.1</v>
      </c>
      <c r="FL163" s="238">
        <v>42.7</v>
      </c>
      <c r="FM163" s="238">
        <v>50.2</v>
      </c>
      <c r="FN163" s="238">
        <v>54.5</v>
      </c>
      <c r="FO163" s="238">
        <v>17.3</v>
      </c>
      <c r="FP163" s="238">
        <v>43</v>
      </c>
      <c r="FQ163" s="238">
        <v>39.700000000000003</v>
      </c>
      <c r="FR163" s="238">
        <v>25.9</v>
      </c>
      <c r="FS163" s="238">
        <v>42.9</v>
      </c>
      <c r="FT163" s="238">
        <v>47109</v>
      </c>
      <c r="FU163" s="238">
        <v>19004</v>
      </c>
      <c r="FV163" s="238">
        <v>18728</v>
      </c>
      <c r="FW163" s="238">
        <v>276</v>
      </c>
      <c r="FX163" s="238">
        <v>28106</v>
      </c>
      <c r="FY163" s="238">
        <v>577110209.14141595</v>
      </c>
      <c r="FZ163" s="238">
        <v>458450739.64808702</v>
      </c>
      <c r="GA163" s="238">
        <v>6831250.5710238405</v>
      </c>
      <c r="GB163" s="238">
        <v>276959.32831920998</v>
      </c>
      <c r="GC163" s="238">
        <v>1020.94525384485</v>
      </c>
      <c r="GD163" s="239">
        <v>75921.046272450505</v>
      </c>
      <c r="GE163" s="239">
        <v>71027.921098901104</v>
      </c>
      <c r="GF163" s="239">
        <v>66709.395000000004</v>
      </c>
      <c r="GG163" s="239">
        <v>188780.25022508</v>
      </c>
      <c r="GH163" s="239" t="s">
        <v>473</v>
      </c>
      <c r="GI163" s="239">
        <v>89578.53296756382</v>
      </c>
      <c r="GJ163" s="239">
        <v>125349.01492999258</v>
      </c>
      <c r="GK163" s="239">
        <v>126069.6117894737</v>
      </c>
      <c r="GL163" s="239">
        <v>68249.709265091704</v>
      </c>
      <c r="GM163" s="239">
        <v>74760.269623352215</v>
      </c>
      <c r="GN163" s="239">
        <v>66097.748884422166</v>
      </c>
      <c r="GO163" s="239">
        <v>62176.443424264231</v>
      </c>
      <c r="GP163" s="239">
        <v>113665.36671443752</v>
      </c>
      <c r="GQ163" s="239">
        <v>89395.57542157748</v>
      </c>
      <c r="GR163" s="239">
        <v>223633.19118421068</v>
      </c>
      <c r="GS163" s="239">
        <v>167185.392943596</v>
      </c>
      <c r="GT163" s="239">
        <v>102606.4111177934</v>
      </c>
      <c r="GU163" s="239">
        <v>113396.62596538247</v>
      </c>
      <c r="GV163" s="239">
        <v>94769.186041076406</v>
      </c>
      <c r="GW163" s="239">
        <v>82219.504123483799</v>
      </c>
      <c r="GX163" s="239">
        <v>106671.08972011051</v>
      </c>
      <c r="GY163" s="239">
        <v>83727.830955414</v>
      </c>
      <c r="GZ163" s="239">
        <v>92588.252753774301</v>
      </c>
      <c r="HA163" s="239">
        <v>66540.157906976718</v>
      </c>
      <c r="HB163" s="239">
        <v>117013.13377038037</v>
      </c>
      <c r="HC163" s="239">
        <v>184979.87143816671</v>
      </c>
      <c r="HD163" s="239">
        <v>157618.69884462174</v>
      </c>
      <c r="HE163" s="239">
        <v>74921.003106082018</v>
      </c>
      <c r="HF163" s="239">
        <v>77019.538987341803</v>
      </c>
      <c r="HG163" s="239">
        <v>173636.67184084773</v>
      </c>
      <c r="HH163" s="239">
        <v>130258.92874113476</v>
      </c>
      <c r="HI163" s="239">
        <v>60831.737084120556</v>
      </c>
      <c r="HJ163" s="239">
        <v>105198.20905586854</v>
      </c>
      <c r="HK163" s="239">
        <v>92171.356394373477</v>
      </c>
      <c r="HL163" s="239">
        <v>73439.366899236105</v>
      </c>
      <c r="HM163" s="239">
        <v>42484.569496244403</v>
      </c>
      <c r="HN163" s="239">
        <v>108573.80414075403</v>
      </c>
      <c r="HO163" s="239">
        <v>131046.35307692304</v>
      </c>
      <c r="HP163" s="239">
        <v>232434.09496478882</v>
      </c>
      <c r="HQ163" s="239">
        <v>99835.35808646743</v>
      </c>
      <c r="HR163" s="239">
        <v>154636.04387695994</v>
      </c>
      <c r="HS163" s="239">
        <v>241449.49937367853</v>
      </c>
      <c r="HT163" s="239">
        <v>119658.91482742937</v>
      </c>
      <c r="HU163" s="239">
        <v>88806.285170250849</v>
      </c>
      <c r="HV163" s="239">
        <v>76810.03758587761</v>
      </c>
      <c r="HW163" s="239">
        <v>73337.357794486175</v>
      </c>
      <c r="HX163" s="239">
        <v>152036.83887115039</v>
      </c>
      <c r="HY163" s="239">
        <v>102939.4253191489</v>
      </c>
      <c r="HZ163" s="239">
        <v>62010.003861024852</v>
      </c>
      <c r="IA163" s="239">
        <v>69497.356402777645</v>
      </c>
      <c r="IB163" s="239">
        <v>59743.54524445218</v>
      </c>
      <c r="IC163" s="239">
        <v>98726.956074407557</v>
      </c>
      <c r="ID163" s="239">
        <v>158914.62830851696</v>
      </c>
      <c r="IE163" s="239">
        <v>95889.671644626535</v>
      </c>
      <c r="IF163" s="239">
        <v>72091.74364097738</v>
      </c>
      <c r="IG163" s="239">
        <v>84185.572364556865</v>
      </c>
      <c r="IH163" s="238"/>
      <c r="II163" s="238"/>
      <c r="IJ163" s="238"/>
      <c r="IK163" s="238"/>
      <c r="IL163" s="238"/>
      <c r="IM163" s="238"/>
      <c r="IN163" s="238"/>
      <c r="IO163" s="238"/>
      <c r="IP163" s="219"/>
    </row>
    <row r="164" spans="1:250" ht="15" customHeight="1">
      <c r="A164" s="251">
        <v>44531</v>
      </c>
      <c r="B164" s="238">
        <v>22900</v>
      </c>
      <c r="C164" s="238">
        <v>24400</v>
      </c>
      <c r="D164" s="238">
        <v>20500</v>
      </c>
      <c r="E164" s="238">
        <v>37800</v>
      </c>
      <c r="F164" s="238">
        <v>74767</v>
      </c>
      <c r="G164" s="238">
        <v>45110</v>
      </c>
      <c r="H164" s="238"/>
      <c r="I164" s="238"/>
      <c r="J164" s="238">
        <v>48564</v>
      </c>
      <c r="K164" s="238">
        <v>104</v>
      </c>
      <c r="L164" s="238">
        <v>1161</v>
      </c>
      <c r="M164" s="240">
        <v>259467</v>
      </c>
      <c r="N164" s="240">
        <v>253</v>
      </c>
      <c r="O164" s="240">
        <v>3452</v>
      </c>
      <c r="P164" s="240">
        <v>176947</v>
      </c>
      <c r="Q164" s="240">
        <v>0</v>
      </c>
      <c r="R164" s="240">
        <v>2083</v>
      </c>
      <c r="S164" s="238">
        <v>27228</v>
      </c>
      <c r="T164" s="238">
        <v>104871</v>
      </c>
      <c r="U164" s="238">
        <v>448036</v>
      </c>
      <c r="V164" s="238"/>
      <c r="W164" s="238"/>
      <c r="X164" s="238"/>
      <c r="Y164" s="238"/>
      <c r="Z164" s="238"/>
      <c r="AA164" s="238"/>
      <c r="AB164" s="238"/>
      <c r="AC164" s="238"/>
      <c r="AD164" s="238">
        <v>88244</v>
      </c>
      <c r="AE164" s="238">
        <v>2609</v>
      </c>
      <c r="AF164" s="238">
        <v>36</v>
      </c>
      <c r="AG164" s="238">
        <v>937</v>
      </c>
      <c r="AH164" s="238">
        <v>172</v>
      </c>
      <c r="AI164" s="238">
        <v>14178</v>
      </c>
      <c r="AJ164" s="240">
        <f t="shared" si="0"/>
        <v>106176</v>
      </c>
      <c r="AK164" s="238">
        <v>7717471</v>
      </c>
      <c r="AL164" s="238">
        <v>436460</v>
      </c>
      <c r="AM164" s="238">
        <v>7768</v>
      </c>
      <c r="AN164" s="238">
        <v>9311</v>
      </c>
      <c r="AO164" s="238">
        <v>4922</v>
      </c>
      <c r="AP164" s="238">
        <v>1380621</v>
      </c>
      <c r="AQ164" s="238">
        <v>9556553</v>
      </c>
      <c r="AR164" s="238">
        <v>8360833</v>
      </c>
      <c r="AS164" s="238">
        <v>1195720</v>
      </c>
      <c r="AT164" s="240">
        <v>9556553</v>
      </c>
      <c r="AU164" s="267"/>
      <c r="AV164" s="267"/>
      <c r="AW164" s="267"/>
      <c r="AX164" s="267"/>
      <c r="AY164" s="267"/>
      <c r="AZ164" s="267"/>
      <c r="BA164" s="267"/>
      <c r="BB164" s="267"/>
      <c r="BC164" s="267"/>
      <c r="BD164" s="267"/>
      <c r="BE164" s="267"/>
      <c r="BF164" s="267"/>
      <c r="BG164" s="267"/>
      <c r="BH164" s="267"/>
      <c r="BI164" s="238">
        <v>43632.033783783801</v>
      </c>
      <c r="BJ164" s="238">
        <v>3067.2770270270298</v>
      </c>
      <c r="BK164" s="240">
        <v>478</v>
      </c>
      <c r="BL164" s="238">
        <v>382.04054054054097</v>
      </c>
      <c r="BM164" s="238">
        <v>31550.722972972999</v>
      </c>
      <c r="BN164" s="238">
        <v>3252.9256756756799</v>
      </c>
      <c r="BO164" s="240">
        <f t="shared" si="2"/>
        <v>82363.000000000044</v>
      </c>
      <c r="BP164" s="238">
        <v>9452891.5472973008</v>
      </c>
      <c r="BQ164" s="238">
        <v>845699.49324324296</v>
      </c>
      <c r="BR164" s="238">
        <v>103445</v>
      </c>
      <c r="BS164" s="238">
        <v>133262.02702702701</v>
      </c>
      <c r="BT164" s="238">
        <v>5922947.3581081098</v>
      </c>
      <c r="BU164" s="238">
        <v>841448.23648648697</v>
      </c>
      <c r="BV164" s="238">
        <f t="shared" si="3"/>
        <v>17299693.66216217</v>
      </c>
      <c r="BW164" s="238">
        <v>15013209.6621622</v>
      </c>
      <c r="BX164" s="238">
        <v>2286484</v>
      </c>
      <c r="BY164" s="250">
        <f t="shared" si="1"/>
        <v>17299693.6621622</v>
      </c>
      <c r="BZ164" s="240">
        <v>61348.396182735101</v>
      </c>
      <c r="CA164" s="238">
        <v>1046</v>
      </c>
      <c r="CB164" s="238">
        <v>386</v>
      </c>
      <c r="CC164" s="238">
        <v>173</v>
      </c>
      <c r="CD164" s="238">
        <v>116554</v>
      </c>
      <c r="CE164" s="238">
        <v>1025197</v>
      </c>
      <c r="CF164" s="238">
        <v>16144254</v>
      </c>
      <c r="CG164" s="238">
        <v>183608963</v>
      </c>
      <c r="CH164" s="238"/>
      <c r="CI164" s="238"/>
      <c r="CJ164" s="238">
        <v>4533.6170790463602</v>
      </c>
      <c r="CK164" s="238">
        <v>55.278115685212803</v>
      </c>
      <c r="CL164" s="238">
        <v>12.231208845892599</v>
      </c>
      <c r="CM164" s="238">
        <v>7.9533507149827498</v>
      </c>
      <c r="CN164" s="238">
        <v>4.4842016256191002</v>
      </c>
      <c r="CO164" s="238">
        <v>2.3383480971072301</v>
      </c>
      <c r="CP164" s="238">
        <v>7.5991847129546102</v>
      </c>
      <c r="CQ164" s="238">
        <v>10.1155903182309</v>
      </c>
      <c r="CR164" s="238">
        <v>1781</v>
      </c>
      <c r="CS164" s="238">
        <v>17950</v>
      </c>
      <c r="CT164" s="238">
        <v>16950</v>
      </c>
      <c r="CU164" s="238">
        <v>150772</v>
      </c>
      <c r="CV164" s="238">
        <v>3042</v>
      </c>
      <c r="CW164" s="238">
        <v>34878</v>
      </c>
      <c r="CX164" s="238">
        <v>5002</v>
      </c>
      <c r="CY164" s="238">
        <v>34194</v>
      </c>
      <c r="CZ164" s="238">
        <v>140246.432</v>
      </c>
      <c r="DA164" s="238">
        <v>1262323.56</v>
      </c>
      <c r="DB164" s="238">
        <v>81255.45</v>
      </c>
      <c r="DC164" s="238">
        <v>912234.41</v>
      </c>
      <c r="DD164" s="238"/>
      <c r="DE164" s="238">
        <v>234371</v>
      </c>
      <c r="DF164" s="238">
        <v>7.39980562895484</v>
      </c>
      <c r="DG164" s="238">
        <v>33.511867276116298</v>
      </c>
      <c r="DH164" s="238">
        <v>34.199860838826297</v>
      </c>
      <c r="DI164" s="238">
        <v>171466.834</v>
      </c>
      <c r="DJ164" s="238">
        <v>60673.851999999999</v>
      </c>
      <c r="DK164" s="238">
        <v>160826.14499999999</v>
      </c>
      <c r="DL164" s="238">
        <v>274541.33199999999</v>
      </c>
      <c r="DM164" s="238">
        <v>11964.041999999999</v>
      </c>
      <c r="DN164" s="238">
        <v>15329.554480000001</v>
      </c>
      <c r="DO164" s="238">
        <v>93.730999999999995</v>
      </c>
      <c r="DP164" s="238">
        <v>288.45299999999997</v>
      </c>
      <c r="DQ164" s="238">
        <v>695183.94348000002</v>
      </c>
      <c r="DR164" s="238">
        <v>18373</v>
      </c>
      <c r="DS164" s="238">
        <v>4165</v>
      </c>
      <c r="DT164" s="238">
        <v>49259</v>
      </c>
      <c r="DU164" s="238">
        <v>47009</v>
      </c>
      <c r="DV164" s="238">
        <v>361</v>
      </c>
      <c r="DW164" s="238">
        <v>2167</v>
      </c>
      <c r="DX164" s="238">
        <v>32380</v>
      </c>
      <c r="DY164" s="238">
        <v>0</v>
      </c>
      <c r="DZ164" s="238">
        <v>153714</v>
      </c>
      <c r="EA164" s="238">
        <v>2227204</v>
      </c>
      <c r="EB164" s="238">
        <v>9327</v>
      </c>
      <c r="EC164" s="238">
        <v>15617</v>
      </c>
      <c r="ED164" s="238">
        <v>570</v>
      </c>
      <c r="EE164" s="238">
        <v>8025</v>
      </c>
      <c r="EF164" s="238">
        <v>3153</v>
      </c>
      <c r="EG164" s="238">
        <v>2550</v>
      </c>
      <c r="EH164" s="238">
        <v>1584</v>
      </c>
      <c r="EI164" s="238"/>
      <c r="EJ164" s="238"/>
      <c r="EK164" s="238"/>
      <c r="EL164" s="238"/>
      <c r="EM164" s="238"/>
      <c r="EN164" s="238">
        <v>177794</v>
      </c>
      <c r="EO164" s="238">
        <v>22046</v>
      </c>
      <c r="EP164" s="238">
        <v>8986</v>
      </c>
      <c r="EQ164" s="238">
        <v>4829</v>
      </c>
      <c r="ER164" s="238">
        <v>15582</v>
      </c>
      <c r="ES164" s="238">
        <v>3535</v>
      </c>
      <c r="ET164" s="238">
        <v>5795</v>
      </c>
      <c r="EU164" s="238">
        <v>33168</v>
      </c>
      <c r="EV164" s="238">
        <v>475767</v>
      </c>
      <c r="EW164" s="238">
        <v>47891</v>
      </c>
      <c r="EX164" s="238">
        <v>14986</v>
      </c>
      <c r="EY164" s="238">
        <v>17463</v>
      </c>
      <c r="EZ164" s="238">
        <v>52147</v>
      </c>
      <c r="FA164" s="238">
        <v>10898</v>
      </c>
      <c r="FB164" s="238">
        <v>16334</v>
      </c>
      <c r="FC164" s="238">
        <v>99140</v>
      </c>
      <c r="FD164" s="238">
        <v>2.7</v>
      </c>
      <c r="FE164" s="238">
        <v>2.2000000000000002</v>
      </c>
      <c r="FF164" s="238">
        <v>1.7</v>
      </c>
      <c r="FG164" s="238">
        <v>3.6</v>
      </c>
      <c r="FH164" s="238">
        <v>3.3</v>
      </c>
      <c r="FI164" s="238">
        <v>3.1</v>
      </c>
      <c r="FJ164" s="238">
        <v>2.8</v>
      </c>
      <c r="FK164" s="238">
        <v>3</v>
      </c>
      <c r="FL164" s="238">
        <v>41.1</v>
      </c>
      <c r="FM164" s="238">
        <v>40.5</v>
      </c>
      <c r="FN164" s="238">
        <v>56.2</v>
      </c>
      <c r="FO164" s="238">
        <v>17.5</v>
      </c>
      <c r="FP164" s="238">
        <v>54.4</v>
      </c>
      <c r="FQ164" s="238">
        <v>41.2</v>
      </c>
      <c r="FR164" s="238">
        <v>25.7</v>
      </c>
      <c r="FS164" s="238">
        <v>31.8</v>
      </c>
      <c r="FT164" s="238">
        <v>53321</v>
      </c>
      <c r="FU164" s="238">
        <v>20521</v>
      </c>
      <c r="FV164" s="238">
        <v>20275</v>
      </c>
      <c r="FW164" s="238">
        <v>246</v>
      </c>
      <c r="FX164" s="238">
        <v>32800</v>
      </c>
      <c r="FY164" s="238">
        <v>648449756.12412095</v>
      </c>
      <c r="FZ164" s="238">
        <v>532826760.803455</v>
      </c>
      <c r="GA164" s="238">
        <v>7610529.5929910401</v>
      </c>
      <c r="GB164" s="238">
        <v>308161.23417382</v>
      </c>
      <c r="GC164" s="239">
        <v>1057.8321757794299</v>
      </c>
      <c r="GD164" s="239">
        <v>113893.759163453</v>
      </c>
      <c r="GE164" s="239">
        <v>111548.92255555499</v>
      </c>
      <c r="GF164" s="239">
        <v>173151.02</v>
      </c>
      <c r="GG164" s="239">
        <v>294153.155254777</v>
      </c>
      <c r="GH164" s="239" t="s">
        <v>473</v>
      </c>
      <c r="GI164" s="239">
        <v>139733.11936082499</v>
      </c>
      <c r="GJ164" s="239">
        <v>199029.757712127</v>
      </c>
      <c r="GK164" s="239">
        <v>197113.00606382999</v>
      </c>
      <c r="GL164" s="239">
        <v>107534.55010349301</v>
      </c>
      <c r="GM164" s="239">
        <v>112668.00492940401</v>
      </c>
      <c r="GN164" s="239">
        <v>105117.657060606</v>
      </c>
      <c r="GO164" s="239">
        <v>97333.732679971494</v>
      </c>
      <c r="GP164" s="239">
        <v>182769.33973963899</v>
      </c>
      <c r="GQ164" s="239">
        <v>161592.21169384001</v>
      </c>
      <c r="GR164" s="239">
        <v>325383.66532051301</v>
      </c>
      <c r="GS164" s="239">
        <v>256527.757542468</v>
      </c>
      <c r="GT164" s="239">
        <v>153821.270780669</v>
      </c>
      <c r="GU164" s="239">
        <v>170294.87549405501</v>
      </c>
      <c r="GV164" s="239">
        <v>165821.986687898</v>
      </c>
      <c r="GW164" s="239">
        <v>131098.077663209</v>
      </c>
      <c r="GX164" s="239">
        <v>176291.045972997</v>
      </c>
      <c r="GY164" s="239">
        <v>120152.46214953301</v>
      </c>
      <c r="GZ164" s="239">
        <v>153497.83000515701</v>
      </c>
      <c r="HA164" s="239">
        <v>105620.097209302</v>
      </c>
      <c r="HB164" s="239">
        <v>202454.429353535</v>
      </c>
      <c r="HC164" s="239">
        <v>264984.20527765498</v>
      </c>
      <c r="HD164" s="239">
        <v>254991.24873595501</v>
      </c>
      <c r="HE164" s="239">
        <v>116470.14711117301</v>
      </c>
      <c r="HF164" s="239">
        <v>111409.6555625</v>
      </c>
      <c r="HG164" s="239">
        <v>268481.903960953</v>
      </c>
      <c r="HH164" s="239">
        <v>199211.93149240399</v>
      </c>
      <c r="HI164" s="239">
        <v>88682.706941310898</v>
      </c>
      <c r="HJ164" s="239">
        <v>154894.45416139701</v>
      </c>
      <c r="HK164" s="239">
        <v>133882.87946264099</v>
      </c>
      <c r="HL164" s="239">
        <v>104636.144604594</v>
      </c>
      <c r="HM164" s="239">
        <v>58995.828149544701</v>
      </c>
      <c r="HN164" s="239">
        <v>159455.42943634099</v>
      </c>
      <c r="HO164" s="239">
        <v>179827.74692307701</v>
      </c>
      <c r="HP164" s="239">
        <v>285935.84190140798</v>
      </c>
      <c r="HQ164" s="239">
        <v>138323.12658323199</v>
      </c>
      <c r="HR164" s="239">
        <v>230854.970216835</v>
      </c>
      <c r="HS164" s="239">
        <v>300679.02060253802</v>
      </c>
      <c r="HT164" s="239">
        <v>179084.69695790001</v>
      </c>
      <c r="HU164" s="239">
        <v>127220.240669643</v>
      </c>
      <c r="HV164" s="239">
        <v>114877.936958349</v>
      </c>
      <c r="HW164" s="239">
        <v>105486.256009501</v>
      </c>
      <c r="HX164" s="239">
        <v>221857.830242686</v>
      </c>
      <c r="HY164" s="239">
        <v>153296.20978723399</v>
      </c>
      <c r="HZ164" s="239">
        <v>88015.219730487297</v>
      </c>
      <c r="IA164" s="239">
        <v>86010.456388888706</v>
      </c>
      <c r="IB164" s="239">
        <v>88023.910201485705</v>
      </c>
      <c r="IC164" s="239">
        <v>144611.95674630199</v>
      </c>
      <c r="ID164" s="239">
        <v>219467.564505038</v>
      </c>
      <c r="IE164" s="239">
        <v>145470.21298196001</v>
      </c>
      <c r="IF164" s="239">
        <v>104809.677331778</v>
      </c>
      <c r="IG164" s="239">
        <v>128811.128094516</v>
      </c>
      <c r="IH164" s="238"/>
      <c r="II164" s="238"/>
      <c r="IJ164" s="238"/>
      <c r="IK164" s="238"/>
      <c r="IL164" s="238"/>
      <c r="IM164" s="238"/>
      <c r="IN164" s="238"/>
      <c r="IO164" s="238"/>
      <c r="IP164" s="268"/>
    </row>
    <row r="165" spans="1:250" ht="15" customHeight="1">
      <c r="A165" s="251">
        <v>44562</v>
      </c>
      <c r="B165" s="238">
        <v>24540</v>
      </c>
      <c r="C165" s="238">
        <v>25230</v>
      </c>
      <c r="D165" s="238">
        <v>22500</v>
      </c>
      <c r="E165" s="238">
        <v>41800</v>
      </c>
      <c r="F165" s="238">
        <v>76246</v>
      </c>
      <c r="G165" s="238">
        <v>51400</v>
      </c>
      <c r="H165" s="238"/>
      <c r="I165" s="238"/>
      <c r="J165" s="238">
        <v>49973</v>
      </c>
      <c r="K165" s="238">
        <v>6921</v>
      </c>
      <c r="L165" s="238">
        <v>11714</v>
      </c>
      <c r="M165" s="240">
        <v>268551</v>
      </c>
      <c r="N165" s="240">
        <v>17527</v>
      </c>
      <c r="O165" s="240">
        <v>30491</v>
      </c>
      <c r="P165" s="240">
        <v>187821</v>
      </c>
      <c r="Q165" s="240">
        <v>6134</v>
      </c>
      <c r="R165" s="240">
        <v>17074</v>
      </c>
      <c r="S165" s="238">
        <v>22583</v>
      </c>
      <c r="T165" s="238">
        <v>94934</v>
      </c>
      <c r="U165" s="238">
        <v>415903</v>
      </c>
      <c r="V165" s="238"/>
      <c r="W165" s="238"/>
      <c r="X165" s="238"/>
      <c r="Y165" s="238"/>
      <c r="Z165" s="238"/>
      <c r="AA165" s="238"/>
      <c r="AB165" s="238"/>
      <c r="AC165" s="238"/>
      <c r="AD165" s="240">
        <v>70271.942940038702</v>
      </c>
      <c r="AE165" s="240">
        <v>2468.9366537717601</v>
      </c>
      <c r="AF165" s="240">
        <v>33.120406189555098</v>
      </c>
      <c r="AG165" s="238">
        <v>122</v>
      </c>
      <c r="AH165" s="238">
        <v>151</v>
      </c>
      <c r="AI165" s="240">
        <v>13744</v>
      </c>
      <c r="AJ165" s="240">
        <f t="shared" si="0"/>
        <v>86791.000000000015</v>
      </c>
      <c r="AK165" s="240">
        <v>6167337.1750483597</v>
      </c>
      <c r="AL165" s="240">
        <v>415733.94825918798</v>
      </c>
      <c r="AM165" s="240">
        <v>6949.4559961315299</v>
      </c>
      <c r="AN165" s="238">
        <v>1403</v>
      </c>
      <c r="AO165" s="238">
        <v>4386</v>
      </c>
      <c r="AP165" s="240">
        <v>1308082</v>
      </c>
      <c r="AQ165" s="240">
        <v>7903891.57930368</v>
      </c>
      <c r="AR165" s="240">
        <v>6418986</v>
      </c>
      <c r="AS165" s="238">
        <v>1286558</v>
      </c>
      <c r="AT165" s="240">
        <v>7705544</v>
      </c>
      <c r="AU165" s="267"/>
      <c r="AV165" s="267"/>
      <c r="AW165" s="267"/>
      <c r="AX165" s="267"/>
      <c r="AY165" s="267"/>
      <c r="AZ165" s="267"/>
      <c r="BA165" s="267"/>
      <c r="BB165" s="267"/>
      <c r="BC165" s="267"/>
      <c r="BD165" s="267"/>
      <c r="BE165" s="267"/>
      <c r="BF165" s="267"/>
      <c r="BG165" s="267"/>
      <c r="BH165" s="267"/>
      <c r="BI165" s="238">
        <v>38243.0915233415</v>
      </c>
      <c r="BJ165" s="238">
        <v>3112.05958230958</v>
      </c>
      <c r="BK165" s="238">
        <v>477</v>
      </c>
      <c r="BL165" s="238">
        <v>357.237100737101</v>
      </c>
      <c r="BM165" s="238">
        <v>26512.122235872201</v>
      </c>
      <c r="BN165" s="238">
        <v>2859.48955773956</v>
      </c>
      <c r="BO165" s="238">
        <f t="shared" si="2"/>
        <v>71560.999999999956</v>
      </c>
      <c r="BP165" s="238">
        <v>8360400.60995086</v>
      </c>
      <c r="BQ165" s="238">
        <v>861537.44533169502</v>
      </c>
      <c r="BR165" s="238">
        <v>107866</v>
      </c>
      <c r="BS165" s="238">
        <v>121769.58230958199</v>
      </c>
      <c r="BT165" s="238">
        <v>4996038.8065110603</v>
      </c>
      <c r="BU165" s="238">
        <v>754921.36793611804</v>
      </c>
      <c r="BV165" s="238">
        <f t="shared" si="3"/>
        <v>15202533.812039314</v>
      </c>
      <c r="BW165" s="238">
        <v>12853614.812039301</v>
      </c>
      <c r="BX165" s="238">
        <v>2348919</v>
      </c>
      <c r="BY165" s="250">
        <f t="shared" si="1"/>
        <v>15202533.812039301</v>
      </c>
      <c r="BZ165" s="240">
        <v>63040.911083052102</v>
      </c>
      <c r="CA165" s="238">
        <v>1065</v>
      </c>
      <c r="CB165" s="238">
        <v>390</v>
      </c>
      <c r="CC165" s="238">
        <v>175</v>
      </c>
      <c r="CD165" s="238">
        <v>95564</v>
      </c>
      <c r="CE165" s="238">
        <v>877364</v>
      </c>
      <c r="CF165" s="238">
        <v>14226536</v>
      </c>
      <c r="CG165" s="238">
        <v>154472242</v>
      </c>
      <c r="CH165" s="238"/>
      <c r="CI165" s="238"/>
      <c r="CJ165" s="238">
        <v>2677.0121160671001</v>
      </c>
      <c r="CK165" s="238">
        <v>42.777197019347298</v>
      </c>
      <c r="CL165" s="238">
        <v>13.0378596667358</v>
      </c>
      <c r="CM165" s="238">
        <v>14.086336654107599</v>
      </c>
      <c r="CN165" s="238">
        <v>8.0646992454761595</v>
      </c>
      <c r="CO165" s="238">
        <v>4.2135944517805299</v>
      </c>
      <c r="CP165" s="238">
        <v>7.1327075293970301</v>
      </c>
      <c r="CQ165" s="238">
        <v>10.687605433155699</v>
      </c>
      <c r="CR165" s="238">
        <v>5062</v>
      </c>
      <c r="CS165" s="238">
        <v>43794</v>
      </c>
      <c r="CT165" s="238">
        <v>13265</v>
      </c>
      <c r="CU165" s="238">
        <v>117878</v>
      </c>
      <c r="CV165" s="238">
        <v>3716</v>
      </c>
      <c r="CW165" s="238">
        <v>35396</v>
      </c>
      <c r="CX165" s="238">
        <v>4211</v>
      </c>
      <c r="CY165" s="238">
        <v>28226</v>
      </c>
      <c r="CZ165" s="238">
        <v>94378.51</v>
      </c>
      <c r="DA165" s="238">
        <v>1126391.8500000001</v>
      </c>
      <c r="DB165" s="238">
        <v>50035.56</v>
      </c>
      <c r="DC165" s="238">
        <v>814680.24</v>
      </c>
      <c r="DD165" s="238"/>
      <c r="DE165" s="238">
        <v>192738</v>
      </c>
      <c r="DF165" s="238">
        <v>6.7736290652119404</v>
      </c>
      <c r="DG165" s="238">
        <v>35.890637814628903</v>
      </c>
      <c r="DH165" s="238">
        <v>36.719081003716703</v>
      </c>
      <c r="DI165" s="238">
        <v>203264.09299999999</v>
      </c>
      <c r="DJ165" s="238">
        <v>66941.971000000005</v>
      </c>
      <c r="DK165" s="238">
        <v>158994.973</v>
      </c>
      <c r="DL165" s="238">
        <v>288858.13</v>
      </c>
      <c r="DM165" s="238">
        <v>11255.415000000001</v>
      </c>
      <c r="DN165" s="238">
        <v>15549.484479999999</v>
      </c>
      <c r="DO165" s="238">
        <v>96.429000000000002</v>
      </c>
      <c r="DP165" s="238">
        <v>312.78699999999998</v>
      </c>
      <c r="DQ165" s="238">
        <v>745273.28248000005</v>
      </c>
      <c r="DR165" s="238">
        <v>14390</v>
      </c>
      <c r="DS165" s="238">
        <v>4034</v>
      </c>
      <c r="DT165" s="238">
        <v>46594</v>
      </c>
      <c r="DU165" s="238">
        <v>54169</v>
      </c>
      <c r="DV165" s="238">
        <v>304</v>
      </c>
      <c r="DW165" s="238">
        <v>2593</v>
      </c>
      <c r="DX165" s="238">
        <v>30168</v>
      </c>
      <c r="DY165" s="238">
        <v>0</v>
      </c>
      <c r="DZ165" s="238">
        <v>152252</v>
      </c>
      <c r="EA165" s="238">
        <v>2192640</v>
      </c>
      <c r="EB165" s="238">
        <v>8989</v>
      </c>
      <c r="EC165" s="238">
        <v>15921</v>
      </c>
      <c r="ED165" s="238">
        <v>504</v>
      </c>
      <c r="EE165" s="238">
        <v>6380</v>
      </c>
      <c r="EF165" s="238">
        <v>3107</v>
      </c>
      <c r="EG165" s="238">
        <v>3051</v>
      </c>
      <c r="EH165" s="238">
        <v>1530</v>
      </c>
      <c r="EI165" s="238"/>
      <c r="EJ165" s="238"/>
      <c r="EK165" s="238"/>
      <c r="EL165" s="238"/>
      <c r="EM165" s="238"/>
      <c r="EN165" s="238">
        <v>250160</v>
      </c>
      <c r="EO165" s="238">
        <v>25310</v>
      </c>
      <c r="EP165" s="238">
        <v>11352</v>
      </c>
      <c r="EQ165" s="238">
        <v>18057</v>
      </c>
      <c r="ER165" s="238">
        <v>16736</v>
      </c>
      <c r="ES165" s="238">
        <v>5281</v>
      </c>
      <c r="ET165" s="238">
        <v>16020</v>
      </c>
      <c r="EU165" s="238">
        <v>62121</v>
      </c>
      <c r="EV165" s="238">
        <v>889816</v>
      </c>
      <c r="EW165" s="238">
        <v>58914</v>
      </c>
      <c r="EX165" s="238">
        <v>20138</v>
      </c>
      <c r="EY165" s="238">
        <v>79053</v>
      </c>
      <c r="EZ165" s="238">
        <v>83082</v>
      </c>
      <c r="FA165" s="238">
        <v>17834</v>
      </c>
      <c r="FB165" s="238">
        <v>80320</v>
      </c>
      <c r="FC165" s="238">
        <v>224280</v>
      </c>
      <c r="FD165" s="238">
        <v>3.6</v>
      </c>
      <c r="FE165" s="238">
        <v>2.2999999999999998</v>
      </c>
      <c r="FF165" s="238">
        <v>1.8</v>
      </c>
      <c r="FG165" s="238">
        <v>4.4000000000000004</v>
      </c>
      <c r="FH165" s="238">
        <v>5</v>
      </c>
      <c r="FI165" s="238">
        <v>3.4</v>
      </c>
      <c r="FJ165" s="238">
        <v>5</v>
      </c>
      <c r="FK165" s="238">
        <v>3.6</v>
      </c>
      <c r="FL165" s="238">
        <v>60.6</v>
      </c>
      <c r="FM165" s="238">
        <v>42.7</v>
      </c>
      <c r="FN165" s="238">
        <v>51.1</v>
      </c>
      <c r="FO165" s="238">
        <v>56.2</v>
      </c>
      <c r="FP165" s="238">
        <v>77.2</v>
      </c>
      <c r="FQ165" s="238">
        <v>67.099999999999994</v>
      </c>
      <c r="FR165" s="238">
        <v>77.7</v>
      </c>
      <c r="FS165" s="238">
        <v>58.3</v>
      </c>
      <c r="FT165" s="238">
        <v>52919</v>
      </c>
      <c r="FU165" s="238">
        <v>22503</v>
      </c>
      <c r="FV165" s="238">
        <v>22141</v>
      </c>
      <c r="FW165" s="238">
        <v>362</v>
      </c>
      <c r="FX165" s="238">
        <v>30416</v>
      </c>
      <c r="FY165" s="238">
        <v>63918863.295960002</v>
      </c>
      <c r="FZ165" s="238">
        <v>46956596.432366699</v>
      </c>
      <c r="GA165" s="238">
        <v>7814430.8403148903</v>
      </c>
      <c r="GB165" s="238">
        <v>317599.02187395998</v>
      </c>
      <c r="GC165" s="239">
        <v>1096.8515249345201</v>
      </c>
      <c r="GD165" s="239">
        <v>88967.593279713794</v>
      </c>
      <c r="GE165" s="239">
        <v>77906.378764044901</v>
      </c>
      <c r="GF165" s="239">
        <v>91402.8</v>
      </c>
      <c r="GG165" s="239">
        <v>215135.17807309001</v>
      </c>
      <c r="GH165" s="239" t="s">
        <v>473</v>
      </c>
      <c r="GI165" s="239">
        <v>96409.037196453093</v>
      </c>
      <c r="GJ165" s="239">
        <v>145198.16850196401</v>
      </c>
      <c r="GK165" s="239">
        <v>128377.473472222</v>
      </c>
      <c r="GL165" s="239">
        <v>74013.679645901502</v>
      </c>
      <c r="GM165" s="239">
        <v>79377.226696306403</v>
      </c>
      <c r="GN165" s="239">
        <v>73034.6828134557</v>
      </c>
      <c r="GO165" s="239">
        <v>73086.771572871497</v>
      </c>
      <c r="GP165" s="239">
        <v>133930.49432773099</v>
      </c>
      <c r="GQ165" s="239">
        <v>103245.12493682301</v>
      </c>
      <c r="GR165" s="239">
        <v>374946.91294117598</v>
      </c>
      <c r="GS165" s="239">
        <v>191493.50550672901</v>
      </c>
      <c r="GT165" s="239">
        <v>113104.219084018</v>
      </c>
      <c r="GU165" s="239">
        <v>119864.01617786</v>
      </c>
      <c r="GV165" s="239">
        <v>100588.928205499</v>
      </c>
      <c r="GW165" s="239">
        <v>93433.059969287497</v>
      </c>
      <c r="GX165" s="239">
        <v>112186.950482352</v>
      </c>
      <c r="GY165" s="239">
        <v>102142.765228758</v>
      </c>
      <c r="GZ165" s="239">
        <v>104203.606499467</v>
      </c>
      <c r="HA165" s="239">
        <v>69446.5556962025</v>
      </c>
      <c r="HB165" s="239">
        <v>142984.54958258799</v>
      </c>
      <c r="HC165" s="239">
        <v>257337.19777619999</v>
      </c>
      <c r="HD165" s="239">
        <v>171872.447916167</v>
      </c>
      <c r="HE165" s="239">
        <v>87119.357008642502</v>
      </c>
      <c r="HF165" s="239">
        <v>80230.732647058801</v>
      </c>
      <c r="HG165" s="239">
        <v>374858.337887867</v>
      </c>
      <c r="HH165" s="239">
        <v>155519.09808394199</v>
      </c>
      <c r="HI165" s="239">
        <v>61914.778356256102</v>
      </c>
      <c r="HJ165" s="239">
        <v>117319.94787029699</v>
      </c>
      <c r="HK165" s="239">
        <v>103266.60951256601</v>
      </c>
      <c r="HL165" s="239">
        <v>81137.203850503007</v>
      </c>
      <c r="HM165" s="239">
        <v>45143.0225887993</v>
      </c>
      <c r="HN165" s="239">
        <v>115958.905937991</v>
      </c>
      <c r="HO165" s="239">
        <v>119683.662857143</v>
      </c>
      <c r="HP165" s="239">
        <v>205212.322690909</v>
      </c>
      <c r="HQ165" s="239">
        <v>102687.56000480001</v>
      </c>
      <c r="HR165" s="239">
        <v>214278.53154082701</v>
      </c>
      <c r="HS165" s="239">
        <v>239800.272942888</v>
      </c>
      <c r="HT165" s="239">
        <v>130961.378314505</v>
      </c>
      <c r="HU165" s="239">
        <v>97088.145271593996</v>
      </c>
      <c r="HV165" s="239">
        <v>86253.6918322212</v>
      </c>
      <c r="HW165" s="239">
        <v>92910.240707317105</v>
      </c>
      <c r="HX165" s="239">
        <v>207957.862572065</v>
      </c>
      <c r="HY165" s="239">
        <v>122336.925261194</v>
      </c>
      <c r="HZ165" s="239">
        <v>68244.642737767805</v>
      </c>
      <c r="IA165" s="239">
        <v>69408.225253232798</v>
      </c>
      <c r="IB165" s="239">
        <v>63794.520026099402</v>
      </c>
      <c r="IC165" s="239">
        <v>104411.458707117</v>
      </c>
      <c r="ID165" s="239">
        <v>164168.93616706101</v>
      </c>
      <c r="IE165" s="239">
        <v>110396.92132529301</v>
      </c>
      <c r="IF165" s="239">
        <v>75109.149692901294</v>
      </c>
      <c r="IG165" s="239">
        <v>99214.650522571596</v>
      </c>
      <c r="IH165" s="238"/>
      <c r="II165" s="238"/>
      <c r="IJ165" s="238"/>
      <c r="IK165" s="238"/>
      <c r="IL165" s="238"/>
      <c r="IM165" s="238"/>
      <c r="IN165" s="238"/>
      <c r="IO165" s="238"/>
      <c r="IP165" s="268"/>
    </row>
    <row r="166" spans="1:250" ht="15" customHeight="1">
      <c r="A166" s="270">
        <v>44593</v>
      </c>
      <c r="B166" s="238">
        <v>26200</v>
      </c>
      <c r="C166" s="238">
        <v>28960</v>
      </c>
      <c r="D166" s="238">
        <v>23600</v>
      </c>
      <c r="E166" s="238">
        <v>46900</v>
      </c>
      <c r="F166" s="238">
        <v>78373</v>
      </c>
      <c r="G166" s="238">
        <v>55770</v>
      </c>
      <c r="H166" s="238"/>
      <c r="I166" s="238"/>
      <c r="J166" s="238">
        <v>42433</v>
      </c>
      <c r="K166" s="238">
        <v>15519</v>
      </c>
      <c r="L166" s="238">
        <v>7163</v>
      </c>
      <c r="M166" s="240">
        <v>223446</v>
      </c>
      <c r="N166" s="240">
        <v>37645</v>
      </c>
      <c r="O166" s="240">
        <v>17797</v>
      </c>
      <c r="P166" s="240">
        <v>153548</v>
      </c>
      <c r="Q166" s="240">
        <v>13189</v>
      </c>
      <c r="R166" s="240">
        <v>10083</v>
      </c>
      <c r="S166" s="238">
        <v>22125</v>
      </c>
      <c r="T166" s="238">
        <v>103758</v>
      </c>
      <c r="U166" s="238">
        <v>447285</v>
      </c>
      <c r="V166" s="238"/>
      <c r="W166" s="238"/>
      <c r="X166" s="238"/>
      <c r="Y166" s="238"/>
      <c r="Z166" s="238"/>
      <c r="AA166" s="238"/>
      <c r="AB166" s="238"/>
      <c r="AC166" s="238"/>
      <c r="AD166" s="240">
        <v>73392.896518375201</v>
      </c>
      <c r="AE166" s="240">
        <v>2509.9105415860699</v>
      </c>
      <c r="AF166" s="240">
        <v>32.192940038684704</v>
      </c>
      <c r="AG166" s="240">
        <v>183</v>
      </c>
      <c r="AH166" s="240">
        <v>95</v>
      </c>
      <c r="AI166" s="240">
        <v>11322</v>
      </c>
      <c r="AJ166" s="240">
        <f t="shared" si="0"/>
        <v>87534.999999999956</v>
      </c>
      <c r="AK166" s="240">
        <v>6576942.1479690503</v>
      </c>
      <c r="AL166" s="240">
        <v>419035.42311412003</v>
      </c>
      <c r="AM166" s="240">
        <v>6732.5981624758197</v>
      </c>
      <c r="AN166" s="240">
        <v>2010</v>
      </c>
      <c r="AO166" s="240">
        <v>2704</v>
      </c>
      <c r="AP166" s="240">
        <v>1105543</v>
      </c>
      <c r="AQ166" s="240">
        <v>8112967.1692456501</v>
      </c>
      <c r="AR166" s="240">
        <v>6938665.1692456501</v>
      </c>
      <c r="AS166" s="240">
        <v>1174302</v>
      </c>
      <c r="AT166" s="240">
        <v>8112967.1692456501</v>
      </c>
      <c r="AU166" s="267"/>
      <c r="AV166" s="267"/>
      <c r="AW166" s="267"/>
      <c r="AX166" s="267"/>
      <c r="AY166" s="267"/>
      <c r="AZ166" s="267"/>
      <c r="BA166" s="267"/>
      <c r="BB166" s="267"/>
      <c r="BC166" s="267"/>
      <c r="BD166" s="267"/>
      <c r="BE166" s="267"/>
      <c r="BF166" s="267"/>
      <c r="BG166" s="267"/>
      <c r="BH166" s="267"/>
      <c r="BI166" s="238">
        <v>36387.317567567603</v>
      </c>
      <c r="BJ166" s="238">
        <v>2950.8040540540501</v>
      </c>
      <c r="BK166" s="238">
        <v>590</v>
      </c>
      <c r="BL166" s="238">
        <v>551.58108108108104</v>
      </c>
      <c r="BM166" s="238">
        <v>26780.195945945899</v>
      </c>
      <c r="BN166" s="238">
        <v>4480.1013513513499</v>
      </c>
      <c r="BO166" s="238">
        <f t="shared" si="2"/>
        <v>71739.999999999985</v>
      </c>
      <c r="BP166" s="238">
        <v>7907534.3445945997</v>
      </c>
      <c r="BQ166" s="238">
        <v>812495.23648648697</v>
      </c>
      <c r="BR166" s="238">
        <v>138195</v>
      </c>
      <c r="BS166" s="238">
        <v>187168.054054054</v>
      </c>
      <c r="BT166" s="238">
        <v>5088223.9662162196</v>
      </c>
      <c r="BU166" s="238">
        <v>1185328.22297297</v>
      </c>
      <c r="BV166" s="238">
        <f t="shared" si="3"/>
        <v>15318944.82432433</v>
      </c>
      <c r="BW166" s="238">
        <v>12887992.824324301</v>
      </c>
      <c r="BX166" s="238">
        <v>2430952</v>
      </c>
      <c r="BY166" s="250">
        <f t="shared" si="1"/>
        <v>15318944.824324301</v>
      </c>
      <c r="BZ166" s="240">
        <v>65447.089838045002</v>
      </c>
      <c r="CA166" s="238">
        <v>1080</v>
      </c>
      <c r="CB166" s="238">
        <v>392</v>
      </c>
      <c r="CC166" s="238">
        <v>178</v>
      </c>
      <c r="CD166" s="238">
        <v>101710</v>
      </c>
      <c r="CE166" s="238">
        <v>938072</v>
      </c>
      <c r="CF166" s="238">
        <v>13991221</v>
      </c>
      <c r="CG166" s="238">
        <v>152189281</v>
      </c>
      <c r="CH166" s="238"/>
      <c r="CI166" s="238"/>
      <c r="CJ166" s="238">
        <v>3041.1091040321899</v>
      </c>
      <c r="CK166" s="269">
        <v>43.174256589214501</v>
      </c>
      <c r="CL166" s="269">
        <v>15.7417069495504</v>
      </c>
      <c r="CM166" s="269">
        <v>13.589660879696501</v>
      </c>
      <c r="CN166" s="269">
        <v>6.7466178425949703</v>
      </c>
      <c r="CO166" s="269">
        <v>3.3216851644673899</v>
      </c>
      <c r="CP166" s="269">
        <v>7.3050252601618597</v>
      </c>
      <c r="CQ166" s="269">
        <v>10.121047314314399</v>
      </c>
      <c r="CR166" s="238">
        <v>3222</v>
      </c>
      <c r="CS166" s="238">
        <v>29321</v>
      </c>
      <c r="CT166" s="238">
        <v>14281</v>
      </c>
      <c r="CU166" s="238">
        <v>121658</v>
      </c>
      <c r="CV166" s="238">
        <v>3637</v>
      </c>
      <c r="CW166" s="238">
        <v>36516</v>
      </c>
      <c r="CX166" s="238">
        <v>4523</v>
      </c>
      <c r="CY166" s="238">
        <v>30479</v>
      </c>
      <c r="CZ166" s="238">
        <v>119189.65</v>
      </c>
      <c r="DA166" s="238">
        <v>1128414.827</v>
      </c>
      <c r="DB166" s="238">
        <v>75453.89</v>
      </c>
      <c r="DC166" s="238">
        <v>794806.93</v>
      </c>
      <c r="DD166" s="238"/>
      <c r="DE166" s="238">
        <v>145552</v>
      </c>
      <c r="DF166" s="238">
        <v>7.0192177330459096</v>
      </c>
      <c r="DG166" s="238">
        <v>37.357953008652999</v>
      </c>
      <c r="DH166" s="238">
        <v>38.275308590775502</v>
      </c>
      <c r="DI166" s="238">
        <v>236304.29300000001</v>
      </c>
      <c r="DJ166" s="238">
        <v>70814.770999999993</v>
      </c>
      <c r="DK166" s="238">
        <v>148906.88699999999</v>
      </c>
      <c r="DL166" s="238">
        <v>231478.103</v>
      </c>
      <c r="DM166" s="238">
        <v>10338.189</v>
      </c>
      <c r="DN166" s="238">
        <v>15550.95148</v>
      </c>
      <c r="DO166" s="238">
        <v>63.850999999999999</v>
      </c>
      <c r="DP166" s="238">
        <v>327.303</v>
      </c>
      <c r="DQ166" s="238">
        <v>713784.34848000004</v>
      </c>
      <c r="DR166" s="238">
        <v>17002</v>
      </c>
      <c r="DS166" s="238">
        <v>4258</v>
      </c>
      <c r="DT166" s="238">
        <v>44485</v>
      </c>
      <c r="DU166" s="238">
        <v>26648</v>
      </c>
      <c r="DV166" s="238">
        <v>350</v>
      </c>
      <c r="DW166" s="238">
        <v>2854</v>
      </c>
      <c r="DX166" s="238">
        <v>29795</v>
      </c>
      <c r="DY166" s="238">
        <v>0</v>
      </c>
      <c r="DZ166" s="238">
        <v>125392</v>
      </c>
      <c r="EA166" s="238">
        <v>1904274</v>
      </c>
      <c r="EB166" s="238">
        <v>8406</v>
      </c>
      <c r="EC166" s="238">
        <v>15389</v>
      </c>
      <c r="ED166" s="238">
        <v>716</v>
      </c>
      <c r="EE166" s="238">
        <v>5687</v>
      </c>
      <c r="EF166" s="238">
        <v>2393</v>
      </c>
      <c r="EG166" s="238">
        <v>3518</v>
      </c>
      <c r="EH166" s="238">
        <v>499</v>
      </c>
      <c r="EI166" s="238"/>
      <c r="EJ166" s="238"/>
      <c r="EK166" s="238"/>
      <c r="EL166" s="238"/>
      <c r="EM166" s="238"/>
      <c r="EN166" s="238">
        <v>224699</v>
      </c>
      <c r="EO166" s="238">
        <v>27341</v>
      </c>
      <c r="EP166" s="238">
        <v>8289</v>
      </c>
      <c r="EQ166" s="238">
        <v>15423</v>
      </c>
      <c r="ER166" s="238">
        <v>17309</v>
      </c>
      <c r="ES166" s="238">
        <v>4767</v>
      </c>
      <c r="ET166" s="238">
        <v>15616</v>
      </c>
      <c r="EU166" s="238">
        <v>62362</v>
      </c>
      <c r="EV166" s="238">
        <v>791733</v>
      </c>
      <c r="EW166" s="238">
        <v>60449</v>
      </c>
      <c r="EX166" s="238">
        <v>13835</v>
      </c>
      <c r="EY166" s="238">
        <v>68706</v>
      </c>
      <c r="EZ166" s="238">
        <v>77856</v>
      </c>
      <c r="FA166" s="238">
        <v>17741</v>
      </c>
      <c r="FB166" s="238">
        <v>71149</v>
      </c>
      <c r="FC166" s="238">
        <v>213227</v>
      </c>
      <c r="FD166" s="238">
        <v>3.5</v>
      </c>
      <c r="FE166" s="238">
        <v>2.2000000000000002</v>
      </c>
      <c r="FF166" s="238">
        <v>1.7</v>
      </c>
      <c r="FG166" s="238">
        <v>4.5</v>
      </c>
      <c r="FH166" s="238">
        <v>4.5</v>
      </c>
      <c r="FI166" s="238">
        <v>3.7</v>
      </c>
      <c r="FJ166" s="238">
        <v>4.5999999999999996</v>
      </c>
      <c r="FK166" s="238">
        <v>3.4</v>
      </c>
      <c r="FL166" s="238">
        <v>63.2</v>
      </c>
      <c r="FM166" s="238">
        <v>49.7</v>
      </c>
      <c r="FN166" s="238">
        <v>55.1</v>
      </c>
      <c r="FO166" s="238">
        <v>54.7</v>
      </c>
      <c r="FP166" s="238">
        <v>78.3</v>
      </c>
      <c r="FQ166" s="238">
        <v>68.7</v>
      </c>
      <c r="FR166" s="238">
        <v>75</v>
      </c>
      <c r="FS166" s="238">
        <v>57.5</v>
      </c>
      <c r="FT166" s="238">
        <v>54800</v>
      </c>
      <c r="FU166" s="238">
        <v>24088</v>
      </c>
      <c r="FV166" s="238">
        <v>23799</v>
      </c>
      <c r="FW166" s="238">
        <v>288</v>
      </c>
      <c r="FX166" s="238">
        <v>30712</v>
      </c>
      <c r="FY166" s="238">
        <v>133842634.30172101</v>
      </c>
      <c r="FZ166" s="238">
        <v>98522164.786190405</v>
      </c>
      <c r="GA166" s="238">
        <v>7840636.7900074301</v>
      </c>
      <c r="GB166" s="238">
        <v>318150.63302677003</v>
      </c>
      <c r="GC166" s="239">
        <v>1148.5723464938401</v>
      </c>
      <c r="GD166" s="239">
        <v>82712.873032729796</v>
      </c>
      <c r="GE166" s="239">
        <v>73301.602173912994</v>
      </c>
      <c r="GF166" s="239">
        <v>77354.717499999999</v>
      </c>
      <c r="GG166" s="239">
        <v>224738.98023411399</v>
      </c>
      <c r="GH166" s="239" t="s">
        <v>473</v>
      </c>
      <c r="GI166" s="239">
        <v>88635.779102564105</v>
      </c>
      <c r="GJ166" s="239">
        <v>144829.154156237</v>
      </c>
      <c r="GK166" s="239">
        <v>173022.17794117599</v>
      </c>
      <c r="GL166" s="239">
        <v>71913.276026402804</v>
      </c>
      <c r="GM166" s="239">
        <v>79884.268110129196</v>
      </c>
      <c r="GN166" s="239">
        <v>68105.072550200799</v>
      </c>
      <c r="GO166" s="239">
        <v>67668.286404574799</v>
      </c>
      <c r="GP166" s="239">
        <v>116702.070036862</v>
      </c>
      <c r="GQ166" s="239">
        <v>95608.254292074795</v>
      </c>
      <c r="GR166" s="239">
        <v>223984.242903226</v>
      </c>
      <c r="GS166" s="239">
        <v>181768.24099889299</v>
      </c>
      <c r="GT166" s="239">
        <v>109277.311400672</v>
      </c>
      <c r="GU166" s="239">
        <v>123917.710762748</v>
      </c>
      <c r="GV166" s="239">
        <v>104026.092837644</v>
      </c>
      <c r="GW166" s="239">
        <v>84392.837864596295</v>
      </c>
      <c r="GX166" s="239">
        <v>126448.09650380501</v>
      </c>
      <c r="GY166" s="239">
        <v>97870.230620914997</v>
      </c>
      <c r="GZ166" s="239">
        <v>102319.117817313</v>
      </c>
      <c r="HA166" s="239">
        <v>70947.6409090909</v>
      </c>
      <c r="HB166" s="239">
        <v>137142.16151121599</v>
      </c>
      <c r="HC166" s="239">
        <v>194025.35685562101</v>
      </c>
      <c r="HD166" s="239">
        <v>163702.79583924401</v>
      </c>
      <c r="HE166" s="239">
        <v>77426.449585189301</v>
      </c>
      <c r="HF166" s="239">
        <v>79924.290581395297</v>
      </c>
      <c r="HG166" s="239">
        <v>233074.001602487</v>
      </c>
      <c r="HH166" s="239">
        <v>149920.22482917801</v>
      </c>
      <c r="HI166" s="239">
        <v>64223.008273006897</v>
      </c>
      <c r="HJ166" s="239">
        <v>117854.03671406</v>
      </c>
      <c r="HK166" s="239">
        <v>102582.178410648</v>
      </c>
      <c r="HL166" s="239">
        <v>87011.540050837197</v>
      </c>
      <c r="HM166" s="239">
        <v>47867.615521524698</v>
      </c>
      <c r="HN166" s="239">
        <v>116475.98008497</v>
      </c>
      <c r="HO166" s="239">
        <v>143040.722857143</v>
      </c>
      <c r="HP166" s="239">
        <v>191273.490147059</v>
      </c>
      <c r="HQ166" s="239">
        <v>111639.338830566</v>
      </c>
      <c r="HR166" s="239">
        <v>175443.20435831699</v>
      </c>
      <c r="HS166" s="239">
        <v>332760.39127073198</v>
      </c>
      <c r="HT166" s="239">
        <v>136733.709887693</v>
      </c>
      <c r="HU166" s="239">
        <v>103170.228141593</v>
      </c>
      <c r="HV166" s="239">
        <v>84135.180920119397</v>
      </c>
      <c r="HW166" s="239">
        <v>84265.972870370402</v>
      </c>
      <c r="HX166" s="239">
        <v>191691.002928081</v>
      </c>
      <c r="HY166" s="239">
        <v>125948.34365313601</v>
      </c>
      <c r="HZ166" s="239">
        <v>67917.412317384893</v>
      </c>
      <c r="IA166" s="239">
        <v>72350.7335542691</v>
      </c>
      <c r="IB166" s="239">
        <v>63352.845336763297</v>
      </c>
      <c r="IC166" s="239">
        <v>105533.24510262899</v>
      </c>
      <c r="ID166" s="239">
        <v>163068.58465171201</v>
      </c>
      <c r="IE166" s="239">
        <v>106780.377754175</v>
      </c>
      <c r="IF166" s="239">
        <v>63222.336909310499</v>
      </c>
      <c r="IG166" s="239">
        <v>101511.64220479</v>
      </c>
      <c r="IH166" s="238"/>
      <c r="II166" s="238"/>
      <c r="IJ166" s="238"/>
      <c r="IK166" s="238"/>
      <c r="IL166" s="238"/>
      <c r="IM166" s="238"/>
      <c r="IN166" s="238"/>
      <c r="IO166" s="238"/>
      <c r="IP166" s="268"/>
    </row>
    <row r="167" spans="1:250" ht="15.75" customHeight="1">
      <c r="A167" s="270">
        <v>44621</v>
      </c>
      <c r="B167" s="238">
        <v>27700</v>
      </c>
      <c r="C167" s="238">
        <v>34240</v>
      </c>
      <c r="D167" s="238">
        <v>25490</v>
      </c>
      <c r="E167" s="238">
        <v>47100</v>
      </c>
      <c r="F167" s="238">
        <v>79978</v>
      </c>
      <c r="G167" s="238">
        <v>63170</v>
      </c>
      <c r="H167" s="238"/>
      <c r="I167" s="238"/>
      <c r="J167" s="238">
        <v>29443</v>
      </c>
      <c r="K167" s="238">
        <v>29417</v>
      </c>
      <c r="L167" s="238">
        <v>1198</v>
      </c>
      <c r="M167" s="240">
        <v>175386</v>
      </c>
      <c r="N167" s="240">
        <v>70912</v>
      </c>
      <c r="O167" s="240">
        <v>3776</v>
      </c>
      <c r="P167" s="240">
        <v>96571</v>
      </c>
      <c r="Q167" s="240">
        <v>24820</v>
      </c>
      <c r="R167" s="240">
        <v>2357</v>
      </c>
      <c r="S167" s="240">
        <v>25730</v>
      </c>
      <c r="T167" s="240">
        <v>124859</v>
      </c>
      <c r="U167" s="238">
        <v>540253</v>
      </c>
      <c r="V167" s="238"/>
      <c r="W167" s="238"/>
      <c r="X167" s="238"/>
      <c r="Y167" s="238"/>
      <c r="Z167" s="238"/>
      <c r="AA167" s="238"/>
      <c r="AB167" s="238"/>
      <c r="AC167" s="238"/>
      <c r="AD167" s="240">
        <v>85192.864603481605</v>
      </c>
      <c r="AE167" s="240">
        <v>3103.7988394584099</v>
      </c>
      <c r="AF167" s="240">
        <v>35.336557059961301</v>
      </c>
      <c r="AG167" s="240">
        <v>200</v>
      </c>
      <c r="AH167" s="240">
        <v>128</v>
      </c>
      <c r="AI167" s="240">
        <v>12811</v>
      </c>
      <c r="AJ167" s="240">
        <f t="shared" si="0"/>
        <v>101470.99999999997</v>
      </c>
      <c r="AK167" s="240">
        <v>7809358.7543520303</v>
      </c>
      <c r="AL167" s="240">
        <v>521568.84332688601</v>
      </c>
      <c r="AM167" s="240">
        <v>7571.5396518375201</v>
      </c>
      <c r="AN167" s="240">
        <v>2145</v>
      </c>
      <c r="AO167" s="240">
        <v>3944</v>
      </c>
      <c r="AP167" s="240">
        <v>1260111</v>
      </c>
      <c r="AQ167" s="240">
        <v>9604699.1373307593</v>
      </c>
      <c r="AR167" s="240">
        <v>8328421.1373307602</v>
      </c>
      <c r="AS167" s="240">
        <v>1276278</v>
      </c>
      <c r="AT167" s="240">
        <v>9604699.1373307593</v>
      </c>
      <c r="AU167" s="267"/>
      <c r="AV167" s="267"/>
      <c r="AW167" s="267"/>
      <c r="AX167" s="267"/>
      <c r="AY167" s="267"/>
      <c r="AZ167" s="267"/>
      <c r="BA167" s="267"/>
      <c r="BB167" s="267"/>
      <c r="BC167" s="267"/>
      <c r="BD167" s="267"/>
      <c r="BE167" s="267"/>
      <c r="BF167" s="267"/>
      <c r="BG167" s="267"/>
      <c r="BH167" s="267"/>
      <c r="BI167" s="238">
        <v>39440.020884520898</v>
      </c>
      <c r="BJ167" s="238">
        <v>4551.3894348894401</v>
      </c>
      <c r="BK167" s="238">
        <v>570</v>
      </c>
      <c r="BL167" s="238">
        <v>553.87960687960697</v>
      </c>
      <c r="BM167" s="238">
        <v>27658.974201474201</v>
      </c>
      <c r="BN167" s="238">
        <v>4850.7358722358704</v>
      </c>
      <c r="BO167" s="238">
        <f t="shared" si="2"/>
        <v>77625.000000000029</v>
      </c>
      <c r="BP167" s="238">
        <v>8551599.1928746905</v>
      </c>
      <c r="BQ167" s="238">
        <v>1291041.3230958199</v>
      </c>
      <c r="BR167" s="238">
        <v>135737</v>
      </c>
      <c r="BS167" s="238">
        <v>188894.43488943501</v>
      </c>
      <c r="BT167" s="238">
        <v>5183654.6941031897</v>
      </c>
      <c r="BU167" s="238">
        <v>1217083.6007371</v>
      </c>
      <c r="BV167" s="238">
        <f t="shared" si="3"/>
        <v>16568010.245700235</v>
      </c>
      <c r="BW167" s="238">
        <v>14043758.245700199</v>
      </c>
      <c r="BX167" s="238">
        <v>2524252</v>
      </c>
      <c r="BY167" s="250">
        <f t="shared" si="1"/>
        <v>16568010.245700199</v>
      </c>
      <c r="BZ167" s="240">
        <v>68604.411774986307</v>
      </c>
      <c r="CA167" s="238">
        <v>1086</v>
      </c>
      <c r="CB167" s="238">
        <v>399</v>
      </c>
      <c r="CC167" s="238">
        <v>180</v>
      </c>
      <c r="CD167" s="238">
        <v>131107</v>
      </c>
      <c r="CE167" s="238">
        <v>1047227</v>
      </c>
      <c r="CF167" s="238">
        <v>15317156</v>
      </c>
      <c r="CG167" s="238">
        <v>168975177</v>
      </c>
      <c r="CH167" s="271"/>
      <c r="CI167" s="238"/>
      <c r="CJ167" s="238">
        <v>3320.1109718479502</v>
      </c>
      <c r="CK167" s="269">
        <v>48.7902484261555</v>
      </c>
      <c r="CL167" s="269">
        <v>13.6436033495277</v>
      </c>
      <c r="CM167" s="269">
        <v>11.205097623603899</v>
      </c>
      <c r="CN167" s="269">
        <v>7.2574554420035202</v>
      </c>
      <c r="CO167" s="269">
        <v>3.25786747198417</v>
      </c>
      <c r="CP167" s="269">
        <v>7.3172898082322302</v>
      </c>
      <c r="CQ167" s="269">
        <v>8.5284378784929196</v>
      </c>
      <c r="CR167" s="238">
        <v>3794</v>
      </c>
      <c r="CS167" s="238">
        <v>34782</v>
      </c>
      <c r="CT167" s="238">
        <v>16685</v>
      </c>
      <c r="CU167" s="238">
        <v>140255</v>
      </c>
      <c r="CV167" s="238">
        <v>4667</v>
      </c>
      <c r="CW167" s="238">
        <v>45825</v>
      </c>
      <c r="CX167" s="238">
        <v>5603</v>
      </c>
      <c r="CY167" s="238">
        <v>36345</v>
      </c>
      <c r="CZ167" s="238">
        <v>135332.42000000001</v>
      </c>
      <c r="DA167" s="238">
        <v>1234026.8759999999</v>
      </c>
      <c r="DB167" s="238">
        <v>78229.56</v>
      </c>
      <c r="DC167" s="238">
        <v>837737.48</v>
      </c>
      <c r="DD167" s="238"/>
      <c r="DE167" s="238">
        <v>173350</v>
      </c>
      <c r="DF167" s="269">
        <v>7.6461344374172597</v>
      </c>
      <c r="DG167" s="269">
        <v>39.467168542396998</v>
      </c>
      <c r="DH167" s="269">
        <v>40.477059103352602</v>
      </c>
      <c r="DI167" s="238">
        <v>217866.99400000001</v>
      </c>
      <c r="DJ167" s="238">
        <v>68451.312999999995</v>
      </c>
      <c r="DK167" s="238">
        <v>164265.755</v>
      </c>
      <c r="DL167" s="238">
        <v>235997.62100000001</v>
      </c>
      <c r="DM167" s="238">
        <v>11389.343000000001</v>
      </c>
      <c r="DN167" s="238">
        <v>16089.080480000001</v>
      </c>
      <c r="DO167" s="238">
        <v>70.599000000000004</v>
      </c>
      <c r="DP167" s="238">
        <v>326.87700000000001</v>
      </c>
      <c r="DQ167" s="238">
        <v>714457.58247999998</v>
      </c>
      <c r="DR167" s="238">
        <v>22957</v>
      </c>
      <c r="DS167" s="238">
        <v>5061</v>
      </c>
      <c r="DT167" s="238">
        <v>55203</v>
      </c>
      <c r="DU167" s="238">
        <v>40266</v>
      </c>
      <c r="DV167" s="238">
        <v>499</v>
      </c>
      <c r="DW167" s="238">
        <v>3562</v>
      </c>
      <c r="DX167" s="238">
        <v>32240</v>
      </c>
      <c r="DY167" s="238">
        <v>0</v>
      </c>
      <c r="DZ167" s="238">
        <v>159788</v>
      </c>
      <c r="EA167" s="238">
        <v>2171119</v>
      </c>
      <c r="EB167" s="238">
        <v>8699</v>
      </c>
      <c r="EC167" s="238">
        <v>17631</v>
      </c>
      <c r="ED167" s="238">
        <v>842</v>
      </c>
      <c r="EE167" s="238">
        <v>8258</v>
      </c>
      <c r="EF167" s="238">
        <v>3289</v>
      </c>
      <c r="EG167" s="238">
        <v>4415</v>
      </c>
      <c r="EH167" s="238">
        <v>1445</v>
      </c>
      <c r="EI167" s="256"/>
      <c r="EJ167" s="256"/>
      <c r="EK167" s="256"/>
      <c r="EL167" s="256"/>
      <c r="EM167" s="256"/>
      <c r="EN167" s="238">
        <v>192980</v>
      </c>
      <c r="EO167" s="238">
        <v>26553</v>
      </c>
      <c r="EP167" s="238">
        <v>8097</v>
      </c>
      <c r="EQ167" s="238">
        <v>8992</v>
      </c>
      <c r="ER167" s="238">
        <v>14863</v>
      </c>
      <c r="ES167" s="238">
        <v>8503</v>
      </c>
      <c r="ET167" s="238">
        <v>6814</v>
      </c>
      <c r="EU167" s="238">
        <v>43538</v>
      </c>
      <c r="EV167" s="238">
        <v>514325</v>
      </c>
      <c r="EW167" s="238">
        <v>58492</v>
      </c>
      <c r="EX167" s="238">
        <v>13246</v>
      </c>
      <c r="EY167" s="238">
        <v>35141</v>
      </c>
      <c r="EZ167" s="238">
        <v>51263</v>
      </c>
      <c r="FA167" s="238">
        <v>17292</v>
      </c>
      <c r="FB167" s="238">
        <v>24672</v>
      </c>
      <c r="FC167" s="238">
        <v>113052</v>
      </c>
      <c r="FD167" s="238">
        <v>2.7</v>
      </c>
      <c r="FE167" s="238">
        <v>2.2000000000000002</v>
      </c>
      <c r="FF167" s="238">
        <v>1.6</v>
      </c>
      <c r="FG167" s="238">
        <v>3.9</v>
      </c>
      <c r="FH167" s="238">
        <v>3.4</v>
      </c>
      <c r="FI167" s="238">
        <v>2</v>
      </c>
      <c r="FJ167" s="238">
        <v>3.6</v>
      </c>
      <c r="FK167" s="238">
        <v>2.6</v>
      </c>
      <c r="FL167" s="238">
        <v>43.3</v>
      </c>
      <c r="FM167" s="238">
        <v>44.1</v>
      </c>
      <c r="FN167" s="238">
        <v>46.3</v>
      </c>
      <c r="FO167" s="238">
        <v>33.299999999999997</v>
      </c>
      <c r="FP167" s="238">
        <v>55</v>
      </c>
      <c r="FQ167" s="238">
        <v>54.8</v>
      </c>
      <c r="FR167" s="238">
        <v>31.3</v>
      </c>
      <c r="FS167" s="238">
        <v>35.9</v>
      </c>
      <c r="FT167" s="238">
        <v>54412</v>
      </c>
      <c r="FU167" s="238">
        <v>23063</v>
      </c>
      <c r="FV167" s="238">
        <v>22781</v>
      </c>
      <c r="FW167" s="238">
        <v>282</v>
      </c>
      <c r="FX167" s="238">
        <v>31349</v>
      </c>
      <c r="FY167" s="238">
        <v>201780435.342251</v>
      </c>
      <c r="FZ167" s="238">
        <v>155085970.28897399</v>
      </c>
      <c r="GA167" s="238">
        <v>7506008.7580937501</v>
      </c>
      <c r="GB167" s="238">
        <v>304593.33954239002</v>
      </c>
      <c r="GC167" s="238">
        <v>1227.9960101213901</v>
      </c>
      <c r="GD167" s="239">
        <v>85775.920108924896</v>
      </c>
      <c r="GE167" s="239">
        <v>87300.831910112305</v>
      </c>
      <c r="GF167" s="239">
        <v>85837.55</v>
      </c>
      <c r="GG167" s="239">
        <v>301365.80681506899</v>
      </c>
      <c r="GH167" s="239" t="s">
        <v>473</v>
      </c>
      <c r="GI167" s="239">
        <v>99548.453442513099</v>
      </c>
      <c r="GJ167" s="239">
        <v>151926.625491254</v>
      </c>
      <c r="GK167" s="239">
        <v>130953.67957142901</v>
      </c>
      <c r="GL167" s="239">
        <v>78347.319940906396</v>
      </c>
      <c r="GM167" s="239">
        <v>84299.184731254194</v>
      </c>
      <c r="GN167" s="239">
        <v>77807.098231826894</v>
      </c>
      <c r="GO167" s="239">
        <v>75394.942128712806</v>
      </c>
      <c r="GP167" s="239">
        <v>132204.56976290801</v>
      </c>
      <c r="GQ167" s="239">
        <v>115293.459708223</v>
      </c>
      <c r="GR167" s="239">
        <v>252480.855308642</v>
      </c>
      <c r="GS167" s="239">
        <v>227741.651461737</v>
      </c>
      <c r="GT167" s="239">
        <v>114322.605005227</v>
      </c>
      <c r="GU167" s="239">
        <v>157120.78794362201</v>
      </c>
      <c r="GV167" s="239">
        <v>112651.11698924701</v>
      </c>
      <c r="GW167" s="239">
        <v>92848.5963987141</v>
      </c>
      <c r="GX167" s="239">
        <v>125899.99203076999</v>
      </c>
      <c r="GY167" s="239">
        <v>105077.773267974</v>
      </c>
      <c r="GZ167" s="239">
        <v>107270.656647728</v>
      </c>
      <c r="HA167" s="239">
        <v>75877.420769230797</v>
      </c>
      <c r="HB167" s="239">
        <v>156326.31107692301</v>
      </c>
      <c r="HC167" s="239">
        <v>206194.008347136</v>
      </c>
      <c r="HD167" s="239">
        <v>169197.381626113</v>
      </c>
      <c r="HE167" s="239">
        <v>87162.226888950099</v>
      </c>
      <c r="HF167" s="239">
        <v>82925.463043478201</v>
      </c>
      <c r="HG167" s="239">
        <v>228968.67908955601</v>
      </c>
      <c r="HH167" s="239">
        <v>171440.879265116</v>
      </c>
      <c r="HI167" s="239">
        <v>71317.6524112685</v>
      </c>
      <c r="HJ167" s="239">
        <v>124492.09044094299</v>
      </c>
      <c r="HK167" s="239">
        <v>111115.556256357</v>
      </c>
      <c r="HL167" s="239">
        <v>90630.428965840299</v>
      </c>
      <c r="HM167" s="239">
        <v>53063.104101003701</v>
      </c>
      <c r="HN167" s="239">
        <v>130237.345843963</v>
      </c>
      <c r="HO167" s="239">
        <v>112229.402857143</v>
      </c>
      <c r="HP167" s="239">
        <v>223456.69470802901</v>
      </c>
      <c r="HQ167" s="239">
        <v>116004.605642033</v>
      </c>
      <c r="HR167" s="239">
        <v>217901.00759404799</v>
      </c>
      <c r="HS167" s="239">
        <v>266301.05464678002</v>
      </c>
      <c r="HT167" s="239">
        <v>132405.849307417</v>
      </c>
      <c r="HU167" s="239">
        <v>111874.24484527</v>
      </c>
      <c r="HV167" s="239">
        <v>89006.249731990305</v>
      </c>
      <c r="HW167" s="239">
        <v>93053.679804401007</v>
      </c>
      <c r="HX167" s="239">
        <v>227251.31584061199</v>
      </c>
      <c r="HY167" s="239">
        <v>125290.777753623</v>
      </c>
      <c r="HZ167" s="239">
        <v>77302.750064596999</v>
      </c>
      <c r="IA167" s="239">
        <v>80240.149730144403</v>
      </c>
      <c r="IB167" s="239">
        <v>77551.953860887006</v>
      </c>
      <c r="IC167" s="239">
        <v>111656.576712956</v>
      </c>
      <c r="ID167" s="239">
        <v>187571.715316007</v>
      </c>
      <c r="IE167" s="239">
        <v>118813.78032228501</v>
      </c>
      <c r="IF167" s="239">
        <v>83964.738998278495</v>
      </c>
      <c r="IG167" s="239">
        <v>108993.14701979401</v>
      </c>
      <c r="IH167" s="256"/>
      <c r="II167" s="256"/>
      <c r="IJ167" s="256"/>
      <c r="IK167" s="256"/>
      <c r="IL167" s="256"/>
      <c r="IM167" s="256"/>
      <c r="IN167" s="256"/>
      <c r="IO167" s="256"/>
      <c r="IP167" s="219"/>
    </row>
    <row r="168" spans="1:250" ht="15.75" customHeight="1">
      <c r="A168" s="270">
        <v>44652</v>
      </c>
      <c r="B168" s="238">
        <v>32230</v>
      </c>
      <c r="C168" s="238">
        <v>43740</v>
      </c>
      <c r="D168" s="238">
        <v>31080</v>
      </c>
      <c r="E168" s="238">
        <v>50275</v>
      </c>
      <c r="F168" s="238">
        <v>82892</v>
      </c>
      <c r="G168" s="238">
        <v>71200</v>
      </c>
      <c r="H168" s="238"/>
      <c r="I168" s="238"/>
      <c r="J168" s="238">
        <v>47308</v>
      </c>
      <c r="K168" s="238">
        <v>28996</v>
      </c>
      <c r="L168" s="238">
        <v>1651</v>
      </c>
      <c r="M168" s="238">
        <v>250189</v>
      </c>
      <c r="N168" s="238">
        <v>68066</v>
      </c>
      <c r="O168" s="238">
        <v>4936</v>
      </c>
      <c r="P168" s="238">
        <v>167741</v>
      </c>
      <c r="Q168" s="238">
        <v>24038</v>
      </c>
      <c r="R168" s="238">
        <v>3230</v>
      </c>
      <c r="S168" s="238">
        <v>26092</v>
      </c>
      <c r="T168" s="238">
        <v>114394</v>
      </c>
      <c r="U168" s="238">
        <v>490474</v>
      </c>
      <c r="V168" s="238"/>
      <c r="W168" s="238"/>
      <c r="X168" s="238"/>
      <c r="Y168" s="238"/>
      <c r="Z168" s="238"/>
      <c r="AA168" s="238"/>
      <c r="AB168" s="238"/>
      <c r="AC168" s="238"/>
      <c r="AD168" s="240">
        <v>81853.660541586098</v>
      </c>
      <c r="AE168" s="240">
        <v>2753.9028046421699</v>
      </c>
      <c r="AF168" s="240">
        <v>28.436653771760199</v>
      </c>
      <c r="AG168" s="240">
        <v>265</v>
      </c>
      <c r="AH168" s="240">
        <v>122</v>
      </c>
      <c r="AI168" s="240">
        <v>11999</v>
      </c>
      <c r="AJ168" s="240">
        <f t="shared" si="0"/>
        <v>97022.000000000029</v>
      </c>
      <c r="AK168" s="240">
        <v>7598741.17698259</v>
      </c>
      <c r="AL168" s="240">
        <v>469024.37862669199</v>
      </c>
      <c r="AM168" s="240">
        <v>5970.1958413926504</v>
      </c>
      <c r="AN168" s="240">
        <v>4243</v>
      </c>
      <c r="AO168" s="240">
        <v>3538</v>
      </c>
      <c r="AP168" s="240">
        <v>1184068</v>
      </c>
      <c r="AQ168" s="240">
        <v>9265584.7514506802</v>
      </c>
      <c r="AR168" s="240">
        <v>7900625.7514506802</v>
      </c>
      <c r="AS168" s="240">
        <v>1364959</v>
      </c>
      <c r="AT168" s="240">
        <v>9265584.7514506802</v>
      </c>
      <c r="AU168" s="267"/>
      <c r="AV168" s="267"/>
      <c r="AW168" s="267"/>
      <c r="AX168" s="267"/>
      <c r="AY168" s="267"/>
      <c r="AZ168" s="267"/>
      <c r="BA168" s="267"/>
      <c r="BB168" s="267"/>
      <c r="BC168" s="267"/>
      <c r="BD168" s="267"/>
      <c r="BE168" s="267"/>
      <c r="BF168" s="267"/>
      <c r="BG168" s="267"/>
      <c r="BH168" s="267"/>
      <c r="BI168" s="238">
        <v>32965.657909657901</v>
      </c>
      <c r="BJ168" s="238">
        <v>4646.3840033839997</v>
      </c>
      <c r="BK168" s="238">
        <v>476.35897435897402</v>
      </c>
      <c r="BL168" s="238">
        <v>679.72102672102699</v>
      </c>
      <c r="BM168" s="238">
        <v>21678.0472320472</v>
      </c>
      <c r="BN168" s="238">
        <v>4967.8308538308502</v>
      </c>
      <c r="BO168" s="238">
        <f t="shared" si="2"/>
        <v>65413.999999999956</v>
      </c>
      <c r="BP168" s="238">
        <v>7227685.6189756198</v>
      </c>
      <c r="BQ168" s="238">
        <v>1320507.3045153001</v>
      </c>
      <c r="BR168" s="238">
        <v>109435.20879120901</v>
      </c>
      <c r="BS168" s="238">
        <v>226359.34038034</v>
      </c>
      <c r="BT168" s="238">
        <v>4156868.9545949502</v>
      </c>
      <c r="BU168" s="238">
        <v>1260723.17280017</v>
      </c>
      <c r="BV168" s="238">
        <f t="shared" si="3"/>
        <v>14301579.600057589</v>
      </c>
      <c r="BW168" s="238">
        <v>11332627.6000576</v>
      </c>
      <c r="BX168" s="238">
        <v>2968952</v>
      </c>
      <c r="BY168" s="250">
        <f t="shared" si="1"/>
        <v>14301579.6000576</v>
      </c>
      <c r="BZ168" s="240">
        <v>70595.927780808401</v>
      </c>
      <c r="CA168" s="238">
        <v>1087</v>
      </c>
      <c r="CB168" s="238">
        <v>403</v>
      </c>
      <c r="CC168" s="238">
        <v>184</v>
      </c>
      <c r="CD168" s="238">
        <v>125161</v>
      </c>
      <c r="CE168" s="240">
        <v>1039320</v>
      </c>
      <c r="CF168" s="238">
        <v>15919139</v>
      </c>
      <c r="CG168" s="238">
        <v>177148083</v>
      </c>
      <c r="CH168" s="271"/>
      <c r="CI168" s="271"/>
      <c r="CJ168" s="238">
        <v>3870.64311607834</v>
      </c>
      <c r="CK168" s="269">
        <v>52.442650689981399</v>
      </c>
      <c r="CL168" s="269">
        <v>13.5992162624866</v>
      </c>
      <c r="CM168" s="269">
        <v>10.7571549775981</v>
      </c>
      <c r="CN168" s="269">
        <v>6.2068640826262804</v>
      </c>
      <c r="CO168" s="269">
        <v>2.7690306869841499</v>
      </c>
      <c r="CP168" s="269">
        <v>6.6839380386589502</v>
      </c>
      <c r="CQ168" s="269">
        <v>7.5411452616645001</v>
      </c>
      <c r="CR168" s="238">
        <v>3401</v>
      </c>
      <c r="CS168" s="238">
        <v>32118</v>
      </c>
      <c r="CT168" s="238">
        <v>15504</v>
      </c>
      <c r="CU168" s="238">
        <v>130411</v>
      </c>
      <c r="CV168" s="238">
        <v>4034</v>
      </c>
      <c r="CW168" s="238">
        <v>41474</v>
      </c>
      <c r="CX168" s="238">
        <v>4975</v>
      </c>
      <c r="CY168" s="238">
        <v>32998</v>
      </c>
      <c r="CZ168" s="238">
        <v>161354.67000000001</v>
      </c>
      <c r="DA168" s="238">
        <v>1304684.689</v>
      </c>
      <c r="DB168" s="238">
        <v>73182.259999999995</v>
      </c>
      <c r="DC168" s="238">
        <v>807257.61</v>
      </c>
      <c r="DD168" s="238"/>
      <c r="DE168" s="238">
        <v>171116</v>
      </c>
      <c r="DF168" s="269">
        <v>8.0569662998857705</v>
      </c>
      <c r="DG168" s="269">
        <v>42.249868154208698</v>
      </c>
      <c r="DH168" s="269">
        <v>43.2148677974848</v>
      </c>
      <c r="DI168" s="238">
        <v>180856.75700000001</v>
      </c>
      <c r="DJ168" s="238">
        <v>61843.267999999996</v>
      </c>
      <c r="DK168" s="238">
        <v>150997.11499999999</v>
      </c>
      <c r="DL168" s="238">
        <v>220159.54500000001</v>
      </c>
      <c r="DM168" s="238">
        <v>10491.989</v>
      </c>
      <c r="DN168" s="238">
        <v>17089.534479999998</v>
      </c>
      <c r="DO168" s="238">
        <v>72.908000000000001</v>
      </c>
      <c r="DP168" s="238">
        <v>309.95499999999998</v>
      </c>
      <c r="DQ168" s="238">
        <v>641821.07148000004</v>
      </c>
      <c r="DR168" s="238">
        <v>33333</v>
      </c>
      <c r="DS168" s="238">
        <v>5217</v>
      </c>
      <c r="DT168" s="238">
        <v>55311</v>
      </c>
      <c r="DU168" s="238">
        <v>10356</v>
      </c>
      <c r="DV168" s="238">
        <v>765</v>
      </c>
      <c r="DW168" s="238">
        <v>4990</v>
      </c>
      <c r="DX168" s="238">
        <v>31573</v>
      </c>
      <c r="DY168" s="238">
        <v>0</v>
      </c>
      <c r="DZ168" s="238">
        <v>141545</v>
      </c>
      <c r="EA168" s="238">
        <v>2286044</v>
      </c>
      <c r="EB168" s="238">
        <v>10155</v>
      </c>
      <c r="EC168" s="238">
        <v>17357</v>
      </c>
      <c r="ED168" s="238">
        <v>707</v>
      </c>
      <c r="EE168" s="238">
        <v>7949</v>
      </c>
      <c r="EF168" s="238">
        <v>3271</v>
      </c>
      <c r="EG168" s="238">
        <v>4245</v>
      </c>
      <c r="EH168" s="238">
        <v>1601</v>
      </c>
      <c r="EI168" s="256"/>
      <c r="EJ168" s="256"/>
      <c r="EK168" s="256"/>
      <c r="EL168" s="256"/>
      <c r="EM168" s="256"/>
      <c r="EN168" s="238">
        <v>177610</v>
      </c>
      <c r="EO168" s="238">
        <v>25811</v>
      </c>
      <c r="EP168" s="238">
        <v>7772</v>
      </c>
      <c r="EQ168" s="238">
        <v>7502</v>
      </c>
      <c r="ER168" s="238">
        <v>13392</v>
      </c>
      <c r="ES168" s="238">
        <v>5964</v>
      </c>
      <c r="ET168" s="238">
        <v>5292</v>
      </c>
      <c r="EU168" s="238">
        <v>39481</v>
      </c>
      <c r="EV168" s="238">
        <v>457316</v>
      </c>
      <c r="EW168" s="238">
        <v>56888</v>
      </c>
      <c r="EX168" s="238">
        <v>13358</v>
      </c>
      <c r="EY168" s="238">
        <v>23784</v>
      </c>
      <c r="EZ168" s="238">
        <v>43158</v>
      </c>
      <c r="FA168" s="238">
        <v>13217</v>
      </c>
      <c r="FB168" s="238">
        <v>15178</v>
      </c>
      <c r="FC168" s="238">
        <v>104078</v>
      </c>
      <c r="FD168" s="238">
        <v>2.6</v>
      </c>
      <c r="FE168" s="238">
        <v>2.2000000000000002</v>
      </c>
      <c r="FF168" s="238">
        <v>1.7</v>
      </c>
      <c r="FG168" s="238">
        <v>3.2</v>
      </c>
      <c r="FH168" s="238">
        <v>3.2</v>
      </c>
      <c r="FI168" s="238">
        <v>2.2000000000000002</v>
      </c>
      <c r="FJ168" s="238">
        <v>2.9</v>
      </c>
      <c r="FK168" s="238">
        <v>2.6</v>
      </c>
      <c r="FL168" s="238">
        <v>41.3</v>
      </c>
      <c r="FM168" s="238">
        <v>44.5</v>
      </c>
      <c r="FN168" s="238">
        <v>48.7</v>
      </c>
      <c r="FO168" s="238">
        <v>23.7</v>
      </c>
      <c r="FP168" s="238">
        <v>49.3</v>
      </c>
      <c r="FQ168" s="238">
        <v>45.9</v>
      </c>
      <c r="FR168" s="238">
        <v>22.2</v>
      </c>
      <c r="FS168" s="238">
        <v>37</v>
      </c>
      <c r="FT168" s="238">
        <v>60899</v>
      </c>
      <c r="FU168" s="238">
        <v>24428</v>
      </c>
      <c r="FV168" s="238">
        <v>24113</v>
      </c>
      <c r="FW168" s="238">
        <v>315</v>
      </c>
      <c r="FX168" s="238">
        <v>36471</v>
      </c>
      <c r="FY168" s="238">
        <v>286559853.12412101</v>
      </c>
      <c r="FZ168" s="238">
        <v>213549231.34117201</v>
      </c>
      <c r="GA168" s="238">
        <v>8573960.2649630792</v>
      </c>
      <c r="GB168" s="238">
        <v>347973.13098255999</v>
      </c>
      <c r="GC168" s="238">
        <v>1292.7801226804099</v>
      </c>
      <c r="GD168" s="239">
        <v>87512.293090805906</v>
      </c>
      <c r="GE168" s="239">
        <v>78158.122558139497</v>
      </c>
      <c r="GF168" s="239">
        <v>77947.604999999996</v>
      </c>
      <c r="GG168" s="239">
        <v>231889.15462328799</v>
      </c>
      <c r="GH168" s="239" t="s">
        <v>473</v>
      </c>
      <c r="GI168" s="239">
        <v>109424.29093919</v>
      </c>
      <c r="GJ168" s="239">
        <v>163024.05427703599</v>
      </c>
      <c r="GK168" s="239">
        <v>142493.34185714301</v>
      </c>
      <c r="GL168" s="239">
        <v>83036.059561231203</v>
      </c>
      <c r="GM168" s="239">
        <v>93216.503200795007</v>
      </c>
      <c r="GN168" s="239">
        <v>78663.368646244999</v>
      </c>
      <c r="GO168" s="239">
        <v>77278.4737411596</v>
      </c>
      <c r="GP168" s="239">
        <v>175232.49901674801</v>
      </c>
      <c r="GQ168" s="239">
        <v>110487.877178572</v>
      </c>
      <c r="GR168" s="239">
        <v>264052.47341463401</v>
      </c>
      <c r="GS168" s="239">
        <v>240233.60466428901</v>
      </c>
      <c r="GT168" s="239">
        <v>118803.356617923</v>
      </c>
      <c r="GU168" s="239">
        <v>134828.22861206401</v>
      </c>
      <c r="GV168" s="239">
        <v>117850.557684659</v>
      </c>
      <c r="GW168" s="239">
        <v>100708.788885478</v>
      </c>
      <c r="GX168" s="239">
        <v>138909.879224292</v>
      </c>
      <c r="GY168" s="239">
        <v>112449.163333333</v>
      </c>
      <c r="GZ168" s="239">
        <v>118370.38176772901</v>
      </c>
      <c r="HA168" s="239">
        <v>78284.047435897402</v>
      </c>
      <c r="HB168" s="239">
        <v>153761.927327791</v>
      </c>
      <c r="HC168" s="239">
        <v>226501.09114362899</v>
      </c>
      <c r="HD168" s="239">
        <v>179342.591462985</v>
      </c>
      <c r="HE168" s="239">
        <v>91613.107849077496</v>
      </c>
      <c r="HF168" s="239">
        <v>87670.169320388406</v>
      </c>
      <c r="HG168" s="239">
        <v>221831.90158652401</v>
      </c>
      <c r="HH168" s="239">
        <v>212182.82358402901</v>
      </c>
      <c r="HI168" s="239">
        <v>73285.9949196534</v>
      </c>
      <c r="HJ168" s="239">
        <v>130378.883805659</v>
      </c>
      <c r="HK168" s="239">
        <v>117287.586358252</v>
      </c>
      <c r="HL168" s="239">
        <v>96415.048542026198</v>
      </c>
      <c r="HM168" s="239">
        <v>54148.509606662199</v>
      </c>
      <c r="HN168" s="239">
        <v>132447.86227203699</v>
      </c>
      <c r="HO168" s="239">
        <v>128137.827142857</v>
      </c>
      <c r="HP168" s="239">
        <v>247744.24720000001</v>
      </c>
      <c r="HQ168" s="239">
        <v>126770.99535591601</v>
      </c>
      <c r="HR168" s="239">
        <v>196419.77550446201</v>
      </c>
      <c r="HS168" s="239">
        <v>286409.66029326699</v>
      </c>
      <c r="HT168" s="239">
        <v>148996.70296548601</v>
      </c>
      <c r="HU168" s="239">
        <v>113597.572085515</v>
      </c>
      <c r="HV168" s="239">
        <v>96994.677185398905</v>
      </c>
      <c r="HW168" s="239">
        <v>96495.173113207493</v>
      </c>
      <c r="HX168" s="239">
        <v>243767.92263291901</v>
      </c>
      <c r="HY168" s="239">
        <v>128926.271453901</v>
      </c>
      <c r="HZ168" s="239">
        <v>78262.518333882894</v>
      </c>
      <c r="IA168" s="239">
        <v>83683.848998374102</v>
      </c>
      <c r="IB168" s="239">
        <v>76979.865260914696</v>
      </c>
      <c r="IC168" s="239">
        <v>114019.83351524601</v>
      </c>
      <c r="ID168" s="239">
        <v>199218.043370787</v>
      </c>
      <c r="IE168" s="239">
        <v>118552.596795259</v>
      </c>
      <c r="IF168" s="239">
        <v>89910.271836879605</v>
      </c>
      <c r="IG168" s="239">
        <v>116050.970433822</v>
      </c>
      <c r="IH168" s="256"/>
      <c r="II168" s="256"/>
      <c r="IJ168" s="256"/>
      <c r="IK168" s="256"/>
      <c r="IL168" s="256"/>
      <c r="IM168" s="256"/>
      <c r="IN168" s="256"/>
      <c r="IO168" s="256"/>
      <c r="IP168" s="219"/>
    </row>
    <row r="169" spans="1:250" ht="15.75" customHeight="1">
      <c r="A169" s="270">
        <v>44682</v>
      </c>
      <c r="B169" s="238">
        <v>31800</v>
      </c>
      <c r="C169" s="238">
        <v>44150</v>
      </c>
      <c r="D169" s="238">
        <v>31440</v>
      </c>
      <c r="E169" s="238">
        <v>50500</v>
      </c>
      <c r="F169" s="238">
        <v>86967</v>
      </c>
      <c r="G169" s="238">
        <v>82800</v>
      </c>
      <c r="H169" s="238"/>
      <c r="I169" s="238"/>
      <c r="J169" s="238">
        <v>41352</v>
      </c>
      <c r="K169" s="238">
        <v>13057</v>
      </c>
      <c r="L169" s="238">
        <v>16309</v>
      </c>
      <c r="M169" s="238">
        <v>232918</v>
      </c>
      <c r="N169" s="238">
        <v>30307</v>
      </c>
      <c r="O169" s="238">
        <v>38900</v>
      </c>
      <c r="P169" s="238">
        <v>156418</v>
      </c>
      <c r="Q169" s="238">
        <v>10609</v>
      </c>
      <c r="R169" s="238">
        <v>21748</v>
      </c>
      <c r="S169" s="238">
        <v>24329</v>
      </c>
      <c r="T169" s="238">
        <v>116717</v>
      </c>
      <c r="U169" s="238">
        <v>511965</v>
      </c>
      <c r="V169" s="238"/>
      <c r="W169" s="238"/>
      <c r="X169" s="238"/>
      <c r="Y169" s="238"/>
      <c r="Z169" s="238"/>
      <c r="AA169" s="238"/>
      <c r="AB169" s="238"/>
      <c r="AC169" s="238"/>
      <c r="AD169" s="240">
        <v>86401.588974854894</v>
      </c>
      <c r="AE169" s="240">
        <v>2956.9250483558999</v>
      </c>
      <c r="AF169" s="240">
        <v>37.485976789168298</v>
      </c>
      <c r="AG169" s="240">
        <v>316</v>
      </c>
      <c r="AH169" s="240">
        <v>109</v>
      </c>
      <c r="AI169" s="240">
        <v>12901</v>
      </c>
      <c r="AJ169" s="240">
        <f t="shared" si="0"/>
        <v>102721.99999999996</v>
      </c>
      <c r="AK169" s="240">
        <v>8082876.7185686696</v>
      </c>
      <c r="AL169" s="240">
        <v>505716.38152804598</v>
      </c>
      <c r="AM169" s="240">
        <v>8406.8525145067706</v>
      </c>
      <c r="AN169" s="240">
        <v>4266</v>
      </c>
      <c r="AO169" s="240">
        <v>3118</v>
      </c>
      <c r="AP169" s="240">
        <v>1322560</v>
      </c>
      <c r="AQ169" s="240">
        <v>9926943.9526112191</v>
      </c>
      <c r="AR169" s="240">
        <v>8526423.9526112191</v>
      </c>
      <c r="AS169" s="240">
        <v>1400520</v>
      </c>
      <c r="AT169" s="240">
        <v>9926943.9526112191</v>
      </c>
      <c r="AU169" s="267"/>
      <c r="AV169" s="267"/>
      <c r="AW169" s="267"/>
      <c r="AX169" s="267"/>
      <c r="AY169" s="267"/>
      <c r="AZ169" s="267"/>
      <c r="BA169" s="267"/>
      <c r="BB169" s="267"/>
      <c r="BC169" s="267"/>
      <c r="BD169" s="267"/>
      <c r="BE169" s="267"/>
      <c r="BF169" s="267"/>
      <c r="BG169" s="267"/>
      <c r="BH169" s="267"/>
      <c r="BI169" s="238">
        <v>39426.254205254198</v>
      </c>
      <c r="BJ169" s="238">
        <v>5287.0741600741603</v>
      </c>
      <c r="BK169" s="238">
        <v>468.94871794871801</v>
      </c>
      <c r="BL169" s="238">
        <v>559.47920547920501</v>
      </c>
      <c r="BM169" s="238">
        <v>24475.851247851198</v>
      </c>
      <c r="BN169" s="238">
        <v>4871.3924633924598</v>
      </c>
      <c r="BO169" s="238">
        <f t="shared" si="2"/>
        <v>75088.999999999942</v>
      </c>
      <c r="BP169" s="238">
        <v>8635416.6146286093</v>
      </c>
      <c r="BQ169" s="238">
        <v>1505697.9098649099</v>
      </c>
      <c r="BR169" s="238">
        <v>111460.296703297</v>
      </c>
      <c r="BS169" s="238">
        <v>194629.86703386699</v>
      </c>
      <c r="BT169" s="238">
        <v>4702625.7192177204</v>
      </c>
      <c r="BU169" s="238">
        <v>1254352.7484677499</v>
      </c>
      <c r="BV169" s="238">
        <f t="shared" si="3"/>
        <v>16404183.155916154</v>
      </c>
      <c r="BW169" s="238">
        <v>13422872.155916199</v>
      </c>
      <c r="BX169" s="238">
        <v>2981311</v>
      </c>
      <c r="BY169" s="250">
        <f t="shared" si="1"/>
        <v>16404183.155916199</v>
      </c>
      <c r="BZ169" s="240">
        <v>75357.624492148505</v>
      </c>
      <c r="CA169" s="240">
        <v>886</v>
      </c>
      <c r="CB169" s="240">
        <v>318</v>
      </c>
      <c r="CC169" s="240">
        <v>125</v>
      </c>
      <c r="CD169" s="256">
        <v>127089</v>
      </c>
      <c r="CE169" s="240">
        <v>1088000</v>
      </c>
      <c r="CF169" s="238">
        <v>16049001.796479</v>
      </c>
      <c r="CG169" s="238">
        <v>179639239</v>
      </c>
      <c r="CH169" s="256"/>
      <c r="CI169" s="256"/>
      <c r="CJ169" s="238">
        <v>4072.3623267538001</v>
      </c>
      <c r="CK169" s="269">
        <v>50.582464866777002</v>
      </c>
      <c r="CL169" s="269">
        <v>13.5201126744623</v>
      </c>
      <c r="CM169" s="269">
        <v>11.018213102500001</v>
      </c>
      <c r="CN169" s="269">
        <v>7.3317666229971801</v>
      </c>
      <c r="CO169" s="269">
        <v>3.55145125427289</v>
      </c>
      <c r="CP169" s="269">
        <v>6.5834741257137503</v>
      </c>
      <c r="CQ169" s="269">
        <v>7.4125173532769297</v>
      </c>
      <c r="CR169" s="238">
        <v>3731</v>
      </c>
      <c r="CS169" s="238">
        <v>35553</v>
      </c>
      <c r="CT169" s="238">
        <v>16387</v>
      </c>
      <c r="CU169" s="238">
        <v>138591</v>
      </c>
      <c r="CV169" s="238">
        <v>3946</v>
      </c>
      <c r="CW169" s="238">
        <v>42368</v>
      </c>
      <c r="CX169" s="238">
        <v>5258</v>
      </c>
      <c r="CY169" s="238">
        <v>35587</v>
      </c>
      <c r="CZ169" s="238">
        <v>148140.64499999999</v>
      </c>
      <c r="DA169" s="238">
        <v>1280777.6599999999</v>
      </c>
      <c r="DB169" s="238">
        <v>71066.331999999995</v>
      </c>
      <c r="DC169" s="238">
        <v>785603.47499999998</v>
      </c>
      <c r="DD169" s="238"/>
      <c r="DE169" s="238">
        <v>234700</v>
      </c>
      <c r="DF169" s="269">
        <v>9.9240669629981895</v>
      </c>
      <c r="DG169" s="269">
        <v>44.462283124360098</v>
      </c>
      <c r="DH169" s="269">
        <v>45.666188301283299</v>
      </c>
      <c r="DI169" s="238">
        <v>165870.351</v>
      </c>
      <c r="DJ169" s="238">
        <v>58109.237000000001</v>
      </c>
      <c r="DK169" s="238">
        <v>156537.253</v>
      </c>
      <c r="DL169" s="238">
        <v>244994.63699999999</v>
      </c>
      <c r="DM169" s="238">
        <v>12682.025</v>
      </c>
      <c r="DN169" s="238">
        <v>18006.50848</v>
      </c>
      <c r="DO169" s="238">
        <v>82.41</v>
      </c>
      <c r="DP169" s="238">
        <v>289.286</v>
      </c>
      <c r="DQ169" s="238">
        <v>656571.70747999998</v>
      </c>
      <c r="DR169" s="238">
        <v>86261</v>
      </c>
      <c r="DS169" s="238">
        <v>8390</v>
      </c>
      <c r="DT169" s="238">
        <v>59147</v>
      </c>
      <c r="DU169" s="238">
        <v>2014</v>
      </c>
      <c r="DV169" s="238">
        <v>2005</v>
      </c>
      <c r="DW169" s="238">
        <v>11823</v>
      </c>
      <c r="DX169" s="238">
        <v>31606</v>
      </c>
      <c r="DY169" s="238">
        <v>0</v>
      </c>
      <c r="DZ169" s="238">
        <v>201246</v>
      </c>
      <c r="EA169" s="238">
        <v>2955126</v>
      </c>
      <c r="EB169" s="238">
        <v>10767</v>
      </c>
      <c r="EC169" s="238">
        <v>17818</v>
      </c>
      <c r="ED169" s="238">
        <v>755</v>
      </c>
      <c r="EE169" s="238">
        <v>7289</v>
      </c>
      <c r="EF169" s="238">
        <v>3357</v>
      </c>
      <c r="EG169" s="238">
        <v>4576</v>
      </c>
      <c r="EH169" s="238">
        <v>1726</v>
      </c>
      <c r="EI169" s="256"/>
      <c r="EJ169" s="256"/>
      <c r="EK169" s="256"/>
      <c r="EL169" s="256"/>
      <c r="EM169" s="256"/>
      <c r="EN169" s="238">
        <v>129660</v>
      </c>
      <c r="EO169" s="238">
        <v>26717</v>
      </c>
      <c r="EP169" s="238">
        <v>6946</v>
      </c>
      <c r="EQ169" s="238">
        <v>3964</v>
      </c>
      <c r="ER169" s="238">
        <v>10273</v>
      </c>
      <c r="ES169" s="238">
        <v>3155</v>
      </c>
      <c r="ET169" s="238">
        <v>1011</v>
      </c>
      <c r="EU169" s="238">
        <v>20030</v>
      </c>
      <c r="EV169" s="238">
        <v>270157</v>
      </c>
      <c r="EW169" s="238">
        <v>57725</v>
      </c>
      <c r="EX169" s="238">
        <v>10843</v>
      </c>
      <c r="EY169" s="238">
        <v>11028</v>
      </c>
      <c r="EZ169" s="238">
        <v>24312</v>
      </c>
      <c r="FA169" s="238">
        <v>4935</v>
      </c>
      <c r="FB169" s="238">
        <v>2089</v>
      </c>
      <c r="FC169" s="238">
        <v>44760</v>
      </c>
      <c r="FD169" s="238">
        <v>2.1</v>
      </c>
      <c r="FE169" s="238">
        <v>2.2000000000000002</v>
      </c>
      <c r="FF169" s="238">
        <v>1.6</v>
      </c>
      <c r="FG169" s="238">
        <v>2.8</v>
      </c>
      <c r="FH169" s="238">
        <v>2.4</v>
      </c>
      <c r="FI169" s="238">
        <v>1.6</v>
      </c>
      <c r="FJ169" s="238">
        <v>2.1</v>
      </c>
      <c r="FK169" s="238">
        <v>2.2000000000000002</v>
      </c>
      <c r="FL169" s="238">
        <v>27.2</v>
      </c>
      <c r="FM169" s="238">
        <v>45.2</v>
      </c>
      <c r="FN169" s="238">
        <v>36.6</v>
      </c>
      <c r="FO169" s="238">
        <v>11.7</v>
      </c>
      <c r="FP169" s="238">
        <v>31.4</v>
      </c>
      <c r="FQ169" s="238">
        <v>22.8</v>
      </c>
      <c r="FR169" s="238">
        <v>4.4000000000000004</v>
      </c>
      <c r="FS169" s="238">
        <v>17.2</v>
      </c>
      <c r="FT169" s="238">
        <v>73910</v>
      </c>
      <c r="FU169" s="238">
        <v>30846</v>
      </c>
      <c r="FV169" s="238">
        <v>30462</v>
      </c>
      <c r="FW169" s="238">
        <v>383</v>
      </c>
      <c r="FX169" s="238">
        <v>43064</v>
      </c>
      <c r="FY169" s="238">
        <v>378261225.529935</v>
      </c>
      <c r="FZ169" s="238">
        <v>280826229.70745999</v>
      </c>
      <c r="GA169" s="238">
        <v>9397403.7631220892</v>
      </c>
      <c r="GB169" s="238">
        <v>381303.56846207002</v>
      </c>
      <c r="GC169" s="238">
        <v>1357.47329898201</v>
      </c>
      <c r="GD169" s="239">
        <v>90826.021554649997</v>
      </c>
      <c r="GE169" s="239">
        <v>76546.504787234095</v>
      </c>
      <c r="GF169" s="239">
        <v>98589.22</v>
      </c>
      <c r="GG169" s="239">
        <v>266114.33518518502</v>
      </c>
      <c r="GH169" s="239" t="s">
        <v>473</v>
      </c>
      <c r="GI169" s="239">
        <v>113760.030596515</v>
      </c>
      <c r="GJ169" s="239">
        <v>170561.22721823401</v>
      </c>
      <c r="GK169" s="239">
        <v>143225.94375000001</v>
      </c>
      <c r="GL169" s="239">
        <v>99903.905337705204</v>
      </c>
      <c r="GM169" s="239">
        <v>97228.044964400993</v>
      </c>
      <c r="GN169" s="239">
        <v>85419.686991150404</v>
      </c>
      <c r="GO169" s="239">
        <v>85238.840976645501</v>
      </c>
      <c r="GP169" s="239">
        <v>167615.378296943</v>
      </c>
      <c r="GQ169" s="239">
        <v>116664.064008929</v>
      </c>
      <c r="GR169" s="239">
        <v>296340.89301204798</v>
      </c>
      <c r="GS169" s="239">
        <v>220294.10245378601</v>
      </c>
      <c r="GT169" s="239">
        <v>126396.27987128901</v>
      </c>
      <c r="GU169" s="239">
        <v>161710.58985739801</v>
      </c>
      <c r="GV169" s="239">
        <v>127225.66714083499</v>
      </c>
      <c r="GW169" s="239">
        <v>108087.19831849101</v>
      </c>
      <c r="GX169" s="239">
        <v>148737.44439546601</v>
      </c>
      <c r="GY169" s="239">
        <v>119297.96210365801</v>
      </c>
      <c r="GZ169" s="239">
        <v>125375.062801858</v>
      </c>
      <c r="HA169" s="239">
        <v>84350.182435897397</v>
      </c>
      <c r="HB169" s="239">
        <v>156077.79127143699</v>
      </c>
      <c r="HC169" s="239">
        <v>235232.001337366</v>
      </c>
      <c r="HD169" s="239">
        <v>190258.702359485</v>
      </c>
      <c r="HE169" s="239">
        <v>99581.902930605502</v>
      </c>
      <c r="HF169" s="239">
        <v>100769.211126761</v>
      </c>
      <c r="HG169" s="239">
        <v>227429.64069698201</v>
      </c>
      <c r="HH169" s="239">
        <v>181808.15132216</v>
      </c>
      <c r="HI169" s="239">
        <v>80469.910924987795</v>
      </c>
      <c r="HJ169" s="239">
        <v>140227.376270295</v>
      </c>
      <c r="HK169" s="239">
        <v>124425.10120911201</v>
      </c>
      <c r="HL169" s="239">
        <v>101954.411055353</v>
      </c>
      <c r="HM169" s="239">
        <v>59069.982599524898</v>
      </c>
      <c r="HN169" s="239">
        <v>151139.22198746499</v>
      </c>
      <c r="HO169" s="239">
        <v>213354.21357142899</v>
      </c>
      <c r="HP169" s="239">
        <v>264009.06934306602</v>
      </c>
      <c r="HQ169" s="239">
        <v>131673.72948903401</v>
      </c>
      <c r="HR169" s="239">
        <v>198211.55338779101</v>
      </c>
      <c r="HS169" s="239">
        <v>334579.58741695702</v>
      </c>
      <c r="HT169" s="239">
        <v>152735.822318775</v>
      </c>
      <c r="HU169" s="239">
        <v>120345.757599294</v>
      </c>
      <c r="HV169" s="239">
        <v>101658.468864034</v>
      </c>
      <c r="HW169" s="239">
        <v>103950.198293269</v>
      </c>
      <c r="HX169" s="239">
        <v>213054.05709500299</v>
      </c>
      <c r="HY169" s="239">
        <v>146730.67520979</v>
      </c>
      <c r="HZ169" s="239">
        <v>84950.547801961904</v>
      </c>
      <c r="IA169" s="239">
        <v>92706.057160243494</v>
      </c>
      <c r="IB169" s="239">
        <v>83286.385035560801</v>
      </c>
      <c r="IC169" s="239">
        <v>124542.49268246601</v>
      </c>
      <c r="ID169" s="239">
        <v>211769.963584123</v>
      </c>
      <c r="IE169" s="239">
        <v>127127.193555262</v>
      </c>
      <c r="IF169" s="239">
        <v>96184.459490377805</v>
      </c>
      <c r="IG169" s="239">
        <v>122630.576235032</v>
      </c>
      <c r="IH169" s="256"/>
      <c r="II169" s="256"/>
      <c r="IJ169" s="256"/>
      <c r="IK169" s="256"/>
      <c r="IL169" s="256"/>
      <c r="IM169" s="256"/>
      <c r="IN169" s="256"/>
      <c r="IO169" s="256"/>
      <c r="IP169" s="219"/>
    </row>
    <row r="170" spans="1:250" ht="15.75" customHeight="1">
      <c r="A170" s="270">
        <v>44713</v>
      </c>
      <c r="B170" s="238">
        <v>28950</v>
      </c>
      <c r="C170" s="238">
        <v>40200</v>
      </c>
      <c r="D170" s="238">
        <v>28750</v>
      </c>
      <c r="E170" s="238">
        <v>48900</v>
      </c>
      <c r="F170" s="238">
        <v>91328</v>
      </c>
      <c r="G170" s="238">
        <v>71200</v>
      </c>
      <c r="H170" s="238"/>
      <c r="I170" s="238"/>
      <c r="J170" s="238">
        <v>41680</v>
      </c>
      <c r="K170" s="238">
        <v>28850</v>
      </c>
      <c r="L170" s="238">
        <v>2431</v>
      </c>
      <c r="M170" s="238">
        <v>217258</v>
      </c>
      <c r="N170" s="238">
        <v>63726</v>
      </c>
      <c r="O170" s="238">
        <v>7551</v>
      </c>
      <c r="P170" s="238">
        <v>143981</v>
      </c>
      <c r="Q170" s="238">
        <v>22305</v>
      </c>
      <c r="R170" s="238">
        <v>5082</v>
      </c>
      <c r="S170" s="238">
        <v>25102</v>
      </c>
      <c r="T170" s="238">
        <v>119371</v>
      </c>
      <c r="U170" s="238">
        <v>515659</v>
      </c>
      <c r="V170" s="238"/>
      <c r="W170" s="238"/>
      <c r="X170" s="238"/>
      <c r="Y170" s="238"/>
      <c r="Z170" s="238"/>
      <c r="AA170" s="238"/>
      <c r="AB170" s="238"/>
      <c r="AC170" s="238"/>
      <c r="AD170" s="240">
        <v>85759.051281910899</v>
      </c>
      <c r="AE170" s="240">
        <v>3154.2290586530598</v>
      </c>
      <c r="AF170" s="240">
        <v>33.147969052224397</v>
      </c>
      <c r="AG170" s="240">
        <v>250</v>
      </c>
      <c r="AH170" s="240">
        <v>132</v>
      </c>
      <c r="AI170" s="240">
        <v>12955.3216903838</v>
      </c>
      <c r="AJ170" s="240">
        <f t="shared" si="0"/>
        <v>102283.74999999999</v>
      </c>
      <c r="AK170" s="240">
        <v>8029189.31271639</v>
      </c>
      <c r="AL170" s="240">
        <v>527596.64254407899</v>
      </c>
      <c r="AM170" s="240">
        <v>6160.9700193423596</v>
      </c>
      <c r="AN170" s="240">
        <v>3256</v>
      </c>
      <c r="AO170" s="240">
        <v>3727</v>
      </c>
      <c r="AP170" s="240">
        <v>1306986.84158042</v>
      </c>
      <c r="AQ170" s="240">
        <v>9876916.7668602392</v>
      </c>
      <c r="AR170" s="240">
        <v>8501325.7668602392</v>
      </c>
      <c r="AS170" s="240">
        <v>1375591</v>
      </c>
      <c r="AT170" s="240">
        <v>9876916.7668602392</v>
      </c>
      <c r="AU170" s="267"/>
      <c r="AV170" s="267"/>
      <c r="AW170" s="267"/>
      <c r="AX170" s="267"/>
      <c r="AY170" s="267"/>
      <c r="AZ170" s="267"/>
      <c r="BA170" s="267"/>
      <c r="BB170" s="267"/>
      <c r="BC170" s="267"/>
      <c r="BD170" s="267"/>
      <c r="BE170" s="267"/>
      <c r="BF170" s="267"/>
      <c r="BG170" s="267"/>
      <c r="BH170" s="267"/>
      <c r="BI170" s="238">
        <v>36252.926148176099</v>
      </c>
      <c r="BJ170" s="238">
        <v>6781.9585842085799</v>
      </c>
      <c r="BK170" s="238">
        <v>507.58974358974399</v>
      </c>
      <c r="BL170" s="238">
        <v>650.44491094491104</v>
      </c>
      <c r="BM170" s="238">
        <v>24561.808315558301</v>
      </c>
      <c r="BN170" s="238">
        <v>4832.2722975222996</v>
      </c>
      <c r="BO170" s="238">
        <f t="shared" si="2"/>
        <v>73586.999999999927</v>
      </c>
      <c r="BP170" s="238">
        <v>8055961.6301738797</v>
      </c>
      <c r="BQ170" s="238">
        <v>1743429.3848336299</v>
      </c>
      <c r="BR170" s="238">
        <v>123852.087912088</v>
      </c>
      <c r="BS170" s="238">
        <v>249326.95417195401</v>
      </c>
      <c r="BT170" s="238">
        <v>4693339.3156055696</v>
      </c>
      <c r="BU170" s="238">
        <v>1285265.97554473</v>
      </c>
      <c r="BV170" s="238">
        <f t="shared" si="3"/>
        <v>16151175.348241851</v>
      </c>
      <c r="BW170" s="238">
        <v>13609685.3482418</v>
      </c>
      <c r="BX170" s="238">
        <v>2541490</v>
      </c>
      <c r="BY170" s="250">
        <f t="shared" si="1"/>
        <v>16151175.3482418</v>
      </c>
      <c r="BZ170" s="240">
        <v>80504.413887641102</v>
      </c>
      <c r="CA170" s="240">
        <v>939</v>
      </c>
      <c r="CB170" s="240">
        <v>337</v>
      </c>
      <c r="CC170" s="240">
        <v>135</v>
      </c>
      <c r="CD170" s="256">
        <v>131065</v>
      </c>
      <c r="CE170" s="240">
        <v>1104066</v>
      </c>
      <c r="CF170" s="240">
        <v>17575805</v>
      </c>
      <c r="CG170" s="240">
        <v>196114525</v>
      </c>
      <c r="CH170" s="256"/>
      <c r="CI170" s="256"/>
      <c r="CJ170" s="238">
        <v>4829.9291614621698</v>
      </c>
      <c r="CK170" s="269">
        <v>48.715854856143501</v>
      </c>
      <c r="CL170" s="269">
        <v>12.889804151895699</v>
      </c>
      <c r="CM170" s="269">
        <v>11.469405273394701</v>
      </c>
      <c r="CN170" s="269">
        <v>8.7082545101945197</v>
      </c>
      <c r="CO170" s="269">
        <v>3.91670433263856</v>
      </c>
      <c r="CP170" s="269">
        <v>7.07113598969263</v>
      </c>
      <c r="CQ170" s="269">
        <v>7.2288408860403202</v>
      </c>
      <c r="CR170" s="238">
        <v>3856</v>
      </c>
      <c r="CS170" s="238">
        <v>35656</v>
      </c>
      <c r="CT170" s="238">
        <v>15905</v>
      </c>
      <c r="CU170" s="238">
        <v>134137</v>
      </c>
      <c r="CV170" s="238">
        <v>3535</v>
      </c>
      <c r="CW170" s="238">
        <v>37363</v>
      </c>
      <c r="CX170" s="238">
        <v>4757</v>
      </c>
      <c r="CY170" s="238">
        <v>32570</v>
      </c>
      <c r="CZ170" s="238">
        <v>142427.75</v>
      </c>
      <c r="DA170" s="238">
        <v>1246762.0889999999</v>
      </c>
      <c r="DB170" s="238">
        <v>75644.34</v>
      </c>
      <c r="DC170" s="238">
        <v>794348.87</v>
      </c>
      <c r="DD170" s="238"/>
      <c r="DE170" s="238">
        <v>339079</v>
      </c>
      <c r="DF170" s="269">
        <v>10.8366897106762</v>
      </c>
      <c r="DG170" s="269">
        <v>47.442822907924302</v>
      </c>
      <c r="DH170" s="269">
        <v>48.631123520002802</v>
      </c>
      <c r="DI170" s="238">
        <v>174761.58799999999</v>
      </c>
      <c r="DJ170" s="238">
        <v>55793.258999999998</v>
      </c>
      <c r="DK170" s="238">
        <v>158594.70000000001</v>
      </c>
      <c r="DL170" s="238">
        <v>265071.39299999998</v>
      </c>
      <c r="DM170" s="238">
        <v>14610.905000000001</v>
      </c>
      <c r="DN170" s="238">
        <v>19170.332480000001</v>
      </c>
      <c r="DO170" s="238">
        <v>68.715999999999994</v>
      </c>
      <c r="DP170" s="238">
        <v>293.089</v>
      </c>
      <c r="DQ170" s="238">
        <v>688363.98248000001</v>
      </c>
      <c r="DR170" s="238">
        <v>116979</v>
      </c>
      <c r="DS170" s="238">
        <v>10619</v>
      </c>
      <c r="DT170" s="238">
        <v>58759</v>
      </c>
      <c r="DU170" s="238">
        <v>116</v>
      </c>
      <c r="DV170" s="238">
        <v>3084</v>
      </c>
      <c r="DW170" s="238">
        <v>16830</v>
      </c>
      <c r="DX170" s="238">
        <v>31644</v>
      </c>
      <c r="DY170" s="238">
        <v>0</v>
      </c>
      <c r="DZ170" s="238">
        <v>238031</v>
      </c>
      <c r="EA170" s="238">
        <v>3385803</v>
      </c>
      <c r="EB170" s="238">
        <v>9230</v>
      </c>
      <c r="EC170" s="238">
        <v>17480</v>
      </c>
      <c r="ED170" s="238">
        <v>832</v>
      </c>
      <c r="EE170" s="238">
        <v>8217</v>
      </c>
      <c r="EF170" s="238">
        <v>3375</v>
      </c>
      <c r="EG170" s="238">
        <v>4656</v>
      </c>
      <c r="EH170" s="238">
        <v>1664</v>
      </c>
      <c r="EI170" s="256"/>
      <c r="EJ170" s="256"/>
      <c r="EK170" s="256"/>
      <c r="EL170" s="256"/>
      <c r="EM170" s="256"/>
      <c r="EN170" s="238">
        <v>136274</v>
      </c>
      <c r="EO170" s="238">
        <v>28600</v>
      </c>
      <c r="EP170" s="238">
        <v>8386</v>
      </c>
      <c r="EQ170" s="238">
        <v>3887</v>
      </c>
      <c r="ER170" s="238">
        <v>8841</v>
      </c>
      <c r="ES170" s="238">
        <v>3409</v>
      </c>
      <c r="ET170" s="238">
        <v>1021</v>
      </c>
      <c r="EU170" s="238">
        <v>20422</v>
      </c>
      <c r="EV170" s="238">
        <v>300592</v>
      </c>
      <c r="EW170" s="238">
        <v>58878</v>
      </c>
      <c r="EX170" s="238">
        <v>12565</v>
      </c>
      <c r="EY170" s="238">
        <v>12835</v>
      </c>
      <c r="EZ170" s="238">
        <v>25120</v>
      </c>
      <c r="FA170" s="238">
        <v>8094</v>
      </c>
      <c r="FB170" s="238">
        <v>2455</v>
      </c>
      <c r="FC170" s="238">
        <v>54517</v>
      </c>
      <c r="FD170" s="238">
        <v>2.2000000000000002</v>
      </c>
      <c r="FE170" s="238">
        <v>2.1</v>
      </c>
      <c r="FF170" s="238">
        <v>1.5</v>
      </c>
      <c r="FG170" s="238">
        <v>3.3</v>
      </c>
      <c r="FH170" s="238">
        <v>2.8</v>
      </c>
      <c r="FI170" s="238">
        <v>2.4</v>
      </c>
      <c r="FJ170" s="238">
        <v>2.4</v>
      </c>
      <c r="FK170" s="238">
        <v>2.7</v>
      </c>
      <c r="FL170" s="238">
        <v>31.7</v>
      </c>
      <c r="FM170" s="238">
        <v>47.7</v>
      </c>
      <c r="FN170" s="238">
        <v>44.7</v>
      </c>
      <c r="FO170" s="238">
        <v>17.5</v>
      </c>
      <c r="FP170" s="238">
        <v>31.7</v>
      </c>
      <c r="FQ170" s="238">
        <v>33</v>
      </c>
      <c r="FR170" s="238">
        <v>6.2</v>
      </c>
      <c r="FS170" s="238">
        <v>22.3</v>
      </c>
      <c r="FT170" s="238">
        <v>77938</v>
      </c>
      <c r="FU170" s="238">
        <v>26708</v>
      </c>
      <c r="FV170" s="238">
        <v>26254</v>
      </c>
      <c r="FW170" s="238">
        <v>454</v>
      </c>
      <c r="FX170" s="238">
        <v>51230</v>
      </c>
      <c r="FY170" s="238">
        <v>480676963.42445099</v>
      </c>
      <c r="FZ170" s="238">
        <v>373018019.11473697</v>
      </c>
      <c r="GA170" s="238">
        <v>11223228.523922101</v>
      </c>
      <c r="GB170" s="238">
        <v>455848.64700159</v>
      </c>
      <c r="GC170" s="238">
        <v>1427.11773606163</v>
      </c>
      <c r="GD170" s="239">
        <v>133996.23785033199</v>
      </c>
      <c r="GE170" s="239">
        <v>118937.54932584301</v>
      </c>
      <c r="GF170" s="239">
        <v>147578.66250000001</v>
      </c>
      <c r="GG170" s="239">
        <v>380387.82140939601</v>
      </c>
      <c r="GH170" s="239" t="s">
        <v>473</v>
      </c>
      <c r="GI170" s="239">
        <v>168886.393927856</v>
      </c>
      <c r="GJ170" s="239">
        <v>246443.09543186499</v>
      </c>
      <c r="GK170" s="239">
        <v>220384.53266666699</v>
      </c>
      <c r="GL170" s="239">
        <v>156871.704502618</v>
      </c>
      <c r="GM170" s="239">
        <v>147309.74657088099</v>
      </c>
      <c r="GN170" s="239">
        <v>136026.131261084</v>
      </c>
      <c r="GO170" s="239">
        <v>130292.753836964</v>
      </c>
      <c r="GP170" s="239">
        <v>231521</v>
      </c>
      <c r="GQ170" s="239">
        <v>178189.46725402499</v>
      </c>
      <c r="GR170" s="239">
        <v>498671.19147239299</v>
      </c>
      <c r="GS170" s="239">
        <v>362965.894446472</v>
      </c>
      <c r="GT170" s="239">
        <v>186768.98715927699</v>
      </c>
      <c r="GU170" s="239">
        <v>215559.157793252</v>
      </c>
      <c r="GV170" s="239">
        <v>182451.70213735101</v>
      </c>
      <c r="GW170" s="239">
        <v>153000.513744622</v>
      </c>
      <c r="GX170" s="239">
        <v>207632.070511364</v>
      </c>
      <c r="GY170" s="239">
        <v>174586.96207430301</v>
      </c>
      <c r="GZ170" s="239">
        <v>184071.63007732001</v>
      </c>
      <c r="HA170" s="239">
        <v>130231.14613333299</v>
      </c>
      <c r="HB170" s="239">
        <v>237058.700710059</v>
      </c>
      <c r="HC170" s="239">
        <v>323289.522692781</v>
      </c>
      <c r="HD170" s="239">
        <v>318639.586987741</v>
      </c>
      <c r="HE170" s="239">
        <v>149255.37684716901</v>
      </c>
      <c r="HF170" s="239">
        <v>137317.90972477099</v>
      </c>
      <c r="HG170" s="239">
        <v>353240.55820148101</v>
      </c>
      <c r="HH170" s="239">
        <v>280471.46182419598</v>
      </c>
      <c r="HI170" s="239">
        <v>118102.874851053</v>
      </c>
      <c r="HJ170" s="239">
        <v>210438.769807353</v>
      </c>
      <c r="HK170" s="239">
        <v>182971.48278849601</v>
      </c>
      <c r="HL170" s="239">
        <v>151167.40580697899</v>
      </c>
      <c r="HM170" s="239">
        <v>80853.4761148666</v>
      </c>
      <c r="HN170" s="239">
        <v>209189.75566015599</v>
      </c>
      <c r="HO170" s="239">
        <v>257838.73785714299</v>
      </c>
      <c r="HP170" s="239">
        <v>357380.82660649798</v>
      </c>
      <c r="HQ170" s="239">
        <v>192614.95981303899</v>
      </c>
      <c r="HR170" s="239">
        <v>305543.23125944898</v>
      </c>
      <c r="HS170" s="239">
        <v>410831.32849989802</v>
      </c>
      <c r="HT170" s="239">
        <v>225642.850128755</v>
      </c>
      <c r="HU170" s="239">
        <v>177203.41214904701</v>
      </c>
      <c r="HV170" s="239">
        <v>160121.17229395601</v>
      </c>
      <c r="HW170" s="239">
        <v>147029.570862069</v>
      </c>
      <c r="HX170" s="239">
        <v>310885.79910403898</v>
      </c>
      <c r="HY170" s="239">
        <v>210636.703242321</v>
      </c>
      <c r="HZ170" s="239">
        <v>120328.46746958001</v>
      </c>
      <c r="IA170" s="239">
        <v>119943.326089421</v>
      </c>
      <c r="IB170" s="239">
        <v>120139.08374168399</v>
      </c>
      <c r="IC170" s="239">
        <v>194444.131687238</v>
      </c>
      <c r="ID170" s="239">
        <v>289687.92169421498</v>
      </c>
      <c r="IE170" s="239">
        <v>191373.29819982601</v>
      </c>
      <c r="IF170" s="239">
        <v>141811.542748815</v>
      </c>
      <c r="IG170" s="239">
        <v>182113.827085064</v>
      </c>
      <c r="IH170" s="256"/>
      <c r="II170" s="256"/>
      <c r="IJ170" s="256"/>
      <c r="IK170" s="256"/>
      <c r="IL170" s="256"/>
      <c r="IM170" s="256"/>
      <c r="IN170" s="256"/>
      <c r="IO170" s="256"/>
      <c r="IP170" s="219"/>
    </row>
    <row r="171" spans="1:250" ht="15.75" customHeight="1">
      <c r="A171" s="237">
        <v>44743</v>
      </c>
      <c r="B171" s="255">
        <v>30310</v>
      </c>
      <c r="C171" s="255">
        <v>40760</v>
      </c>
      <c r="D171" s="255">
        <v>29230</v>
      </c>
      <c r="E171" s="255">
        <v>51800</v>
      </c>
      <c r="F171" s="255">
        <v>95435</v>
      </c>
      <c r="G171" s="255">
        <v>66850</v>
      </c>
      <c r="H171" s="256"/>
      <c r="I171" s="256"/>
      <c r="J171" s="255">
        <v>42143</v>
      </c>
      <c r="K171" s="255">
        <v>23216</v>
      </c>
      <c r="L171" s="255">
        <v>8005</v>
      </c>
      <c r="M171" s="255">
        <v>233059</v>
      </c>
      <c r="N171" s="255">
        <v>49536</v>
      </c>
      <c r="O171" s="255">
        <v>20796</v>
      </c>
      <c r="P171" s="255">
        <v>156765</v>
      </c>
      <c r="Q171" s="255">
        <v>17337</v>
      </c>
      <c r="R171" s="255">
        <v>11795</v>
      </c>
      <c r="S171" s="255">
        <v>25597</v>
      </c>
      <c r="T171" s="256">
        <v>125926</v>
      </c>
      <c r="U171" s="256">
        <v>539848</v>
      </c>
      <c r="V171" s="256"/>
      <c r="W171" s="256"/>
      <c r="X171" s="256"/>
      <c r="Y171" s="256"/>
      <c r="Z171" s="256"/>
      <c r="AA171" s="256"/>
      <c r="AB171" s="256"/>
      <c r="AC171" s="256"/>
      <c r="AD171" s="240">
        <v>83173.998065763997</v>
      </c>
      <c r="AE171" s="240">
        <v>2808.3114119922602</v>
      </c>
      <c r="AF171" s="240">
        <v>50.690522243713701</v>
      </c>
      <c r="AG171" s="255">
        <v>182</v>
      </c>
      <c r="AH171" s="255">
        <v>141</v>
      </c>
      <c r="AI171" s="238">
        <v>11754</v>
      </c>
      <c r="AJ171" s="240">
        <v>98110</v>
      </c>
      <c r="AK171" s="240">
        <v>7696785.5822050301</v>
      </c>
      <c r="AL171" s="240">
        <v>472013.04061895597</v>
      </c>
      <c r="AM171" s="240">
        <v>9640.1934235976805</v>
      </c>
      <c r="AN171" s="255">
        <v>2080</v>
      </c>
      <c r="AO171" s="255">
        <v>4241</v>
      </c>
      <c r="AP171" s="255">
        <v>1192707</v>
      </c>
      <c r="AQ171" s="240">
        <v>9377466.8162475806</v>
      </c>
      <c r="AR171" s="240">
        <v>8298260.8162475796</v>
      </c>
      <c r="AS171" s="255">
        <v>1079206</v>
      </c>
      <c r="AT171" s="240">
        <v>9377466.8162475806</v>
      </c>
      <c r="AU171" s="256"/>
      <c r="AV171" s="256"/>
      <c r="AW171" s="256"/>
      <c r="AX171" s="256"/>
      <c r="AY171" s="256"/>
      <c r="AZ171" s="256"/>
      <c r="BA171" s="256"/>
      <c r="BB171" s="256"/>
      <c r="BC171" s="256"/>
      <c r="BD171" s="256"/>
      <c r="BE171" s="256"/>
      <c r="BF171" s="256"/>
      <c r="BG171" s="256"/>
      <c r="BH171" s="256"/>
      <c r="BI171" s="238">
        <v>38423.2000567</v>
      </c>
      <c r="BJ171" s="238">
        <v>5003.6449271449301</v>
      </c>
      <c r="BK171" s="240">
        <v>397.564102564103</v>
      </c>
      <c r="BL171" s="238">
        <v>512.39704439704406</v>
      </c>
      <c r="BM171" s="238">
        <v>23071.993767493801</v>
      </c>
      <c r="BN171" s="238">
        <v>4866.2001017001003</v>
      </c>
      <c r="BO171" s="238">
        <v>72275</v>
      </c>
      <c r="BP171" s="238">
        <v>8515620.7751842793</v>
      </c>
      <c r="BQ171" s="238">
        <v>1474908.6425061401</v>
      </c>
      <c r="BR171" s="240">
        <v>103793</v>
      </c>
      <c r="BS171" s="238">
        <v>193284.06633906599</v>
      </c>
      <c r="BT171" s="238">
        <v>4325292.0380835403</v>
      </c>
      <c r="BU171" s="238">
        <v>1311241.05773956</v>
      </c>
      <c r="BV171" s="238">
        <v>15924139.5798526</v>
      </c>
      <c r="BW171" s="238">
        <v>13106685.5798526</v>
      </c>
      <c r="BX171" s="238">
        <v>2817454</v>
      </c>
      <c r="BY171" s="250">
        <v>15924139.5798526</v>
      </c>
      <c r="BZ171" s="240">
        <v>84031.969058865507</v>
      </c>
      <c r="CA171" s="256">
        <v>964</v>
      </c>
      <c r="CB171" s="256">
        <v>354</v>
      </c>
      <c r="CC171" s="256">
        <v>141</v>
      </c>
      <c r="CD171" s="256">
        <v>139855</v>
      </c>
      <c r="CE171" s="240">
        <v>1146900</v>
      </c>
      <c r="CF171" s="255">
        <v>20449120</v>
      </c>
      <c r="CG171" s="255">
        <v>228215345</v>
      </c>
      <c r="CH171" s="256"/>
      <c r="CI171" s="256"/>
      <c r="CJ171" s="258">
        <v>5544.1437217332495</v>
      </c>
      <c r="CK171" s="272">
        <v>44.3575130310292</v>
      </c>
      <c r="CL171" s="272">
        <v>14.029054855277799</v>
      </c>
      <c r="CM171" s="272">
        <v>14.0191273291511</v>
      </c>
      <c r="CN171" s="272">
        <v>6.9459530132550196</v>
      </c>
      <c r="CO171" s="272">
        <v>6.8236961221935397</v>
      </c>
      <c r="CP171" s="272">
        <v>5.5492389663607904</v>
      </c>
      <c r="CQ171" s="272">
        <v>8.2754166827325601</v>
      </c>
      <c r="CR171" s="255">
        <v>4047</v>
      </c>
      <c r="CS171" s="255">
        <v>39107</v>
      </c>
      <c r="CT171" s="255">
        <v>17097</v>
      </c>
      <c r="CU171" s="255">
        <v>146183</v>
      </c>
      <c r="CV171" s="255">
        <v>3356</v>
      </c>
      <c r="CW171" s="255">
        <v>36599</v>
      </c>
      <c r="CX171" s="255">
        <v>5133</v>
      </c>
      <c r="CY171" s="255">
        <v>35452</v>
      </c>
      <c r="CZ171" s="255">
        <v>150127.084</v>
      </c>
      <c r="DA171" s="255">
        <v>1279728.5330000001</v>
      </c>
      <c r="DB171" s="255">
        <v>79801.56</v>
      </c>
      <c r="DC171" s="255">
        <v>833116.58100000001</v>
      </c>
      <c r="DD171" s="256"/>
      <c r="DE171" s="255">
        <v>706760</v>
      </c>
      <c r="DF171" s="273">
        <v>11.0554365691159</v>
      </c>
      <c r="DG171" s="273">
        <v>50.175903926680697</v>
      </c>
      <c r="DH171" s="273">
        <v>51.158473064694803</v>
      </c>
      <c r="DI171" s="238">
        <v>206632.486</v>
      </c>
      <c r="DJ171" s="238">
        <v>58783.775000000001</v>
      </c>
      <c r="DK171" s="238">
        <v>156740.31400000001</v>
      </c>
      <c r="DL171" s="238">
        <v>263964.59299999999</v>
      </c>
      <c r="DM171" s="238">
        <v>14869.112999999999</v>
      </c>
      <c r="DN171" s="238">
        <v>19420.801479999998</v>
      </c>
      <c r="DO171" s="238">
        <v>72.966999999999999</v>
      </c>
      <c r="DP171" s="238">
        <v>338.96499999999997</v>
      </c>
      <c r="DQ171" s="238">
        <v>720823</v>
      </c>
      <c r="DR171" s="259">
        <v>111696</v>
      </c>
      <c r="DS171" s="259">
        <v>10466</v>
      </c>
      <c r="DT171" s="259">
        <v>62409</v>
      </c>
      <c r="DU171" s="259">
        <v>130</v>
      </c>
      <c r="DV171" s="259">
        <v>2832</v>
      </c>
      <c r="DW171" s="259">
        <v>16168</v>
      </c>
      <c r="DX171" s="259">
        <v>32544</v>
      </c>
      <c r="DY171" s="256">
        <v>0</v>
      </c>
      <c r="DZ171" s="257">
        <v>236245</v>
      </c>
      <c r="EA171" s="238">
        <v>3458669</v>
      </c>
      <c r="EB171" s="259">
        <v>10982</v>
      </c>
      <c r="EC171" s="259">
        <v>18031</v>
      </c>
      <c r="ED171" s="259">
        <v>900</v>
      </c>
      <c r="EE171" s="259">
        <v>9740</v>
      </c>
      <c r="EF171" s="259">
        <v>3032</v>
      </c>
      <c r="EG171" s="259">
        <v>4812</v>
      </c>
      <c r="EH171" s="259">
        <v>1709</v>
      </c>
      <c r="EI171" s="256"/>
      <c r="EJ171" s="256"/>
      <c r="EK171" s="256"/>
      <c r="EL171" s="256"/>
      <c r="EM171" s="256"/>
      <c r="EN171" s="256">
        <v>213363</v>
      </c>
      <c r="EO171" s="256">
        <v>33803</v>
      </c>
      <c r="EP171" s="256">
        <v>10653</v>
      </c>
      <c r="EQ171" s="256">
        <v>7188</v>
      </c>
      <c r="ER171" s="256">
        <v>14444</v>
      </c>
      <c r="ES171" s="256">
        <v>5120</v>
      </c>
      <c r="ET171" s="256">
        <v>2730</v>
      </c>
      <c r="EU171" s="256">
        <v>52760</v>
      </c>
      <c r="EV171" s="257">
        <v>585352</v>
      </c>
      <c r="EW171" s="257">
        <v>71908</v>
      </c>
      <c r="EX171" s="257">
        <v>16092</v>
      </c>
      <c r="EY171" s="257">
        <v>28571</v>
      </c>
      <c r="EZ171" s="257">
        <v>57031</v>
      </c>
      <c r="FA171" s="257">
        <v>12768</v>
      </c>
      <c r="FB171" s="257">
        <v>9247</v>
      </c>
      <c r="FC171" s="257">
        <v>152451</v>
      </c>
      <c r="FD171" s="256">
        <v>2.7</v>
      </c>
      <c r="FE171" s="256">
        <v>2.1</v>
      </c>
      <c r="FF171" s="256">
        <v>1.5</v>
      </c>
      <c r="FG171" s="256">
        <v>4</v>
      </c>
      <c r="FH171" s="256">
        <v>3.9</v>
      </c>
      <c r="FI171" s="256">
        <v>2.5</v>
      </c>
      <c r="FJ171" s="256">
        <v>3.4</v>
      </c>
      <c r="FK171" s="256">
        <v>2.9</v>
      </c>
      <c r="FL171" s="256">
        <v>47.7</v>
      </c>
      <c r="FM171" s="256">
        <v>52.4</v>
      </c>
      <c r="FN171" s="256">
        <v>54.1</v>
      </c>
      <c r="FO171" s="256">
        <v>30.4</v>
      </c>
      <c r="FP171" s="256">
        <v>57.6</v>
      </c>
      <c r="FQ171" s="256">
        <v>49</v>
      </c>
      <c r="FR171" s="256">
        <v>19.899999999999999</v>
      </c>
      <c r="FS171" s="256">
        <v>42.2</v>
      </c>
      <c r="FT171" s="255">
        <v>75851</v>
      </c>
      <c r="FU171" s="255">
        <v>29520</v>
      </c>
      <c r="FV171" s="255">
        <v>29033</v>
      </c>
      <c r="FW171" s="255">
        <v>487</v>
      </c>
      <c r="FX171" s="255">
        <v>46332</v>
      </c>
      <c r="FY171" s="256">
        <v>573972213.81991994</v>
      </c>
      <c r="FZ171" s="256">
        <v>441534119.75173801</v>
      </c>
      <c r="GA171" s="255">
        <v>10937923.313486701</v>
      </c>
      <c r="GB171" s="260">
        <v>443821.25706464</v>
      </c>
      <c r="GC171" s="242">
        <v>1520.7854889584901</v>
      </c>
      <c r="GD171" s="239">
        <v>104831.454876556</v>
      </c>
      <c r="GE171" s="239">
        <v>89124.189890109905</v>
      </c>
      <c r="GF171" s="239">
        <v>105190.20600000001</v>
      </c>
      <c r="GG171" s="239">
        <v>297583.56983277597</v>
      </c>
      <c r="GH171" s="239" t="s">
        <v>473</v>
      </c>
      <c r="GI171" s="239">
        <v>122115.081374502</v>
      </c>
      <c r="GJ171" s="239">
        <v>178192.14841905699</v>
      </c>
      <c r="GK171" s="239">
        <v>157612.98493333301</v>
      </c>
      <c r="GL171" s="239">
        <v>112692.402028332</v>
      </c>
      <c r="GM171" s="239">
        <v>110265.556536524</v>
      </c>
      <c r="GN171" s="239">
        <v>95656.825392156607</v>
      </c>
      <c r="GO171" s="239">
        <v>94110.063836298898</v>
      </c>
      <c r="GP171" s="239">
        <v>173266</v>
      </c>
      <c r="GQ171" s="239">
        <v>128824.345173952</v>
      </c>
      <c r="GR171" s="239">
        <v>425014.123926381</v>
      </c>
      <c r="GS171" s="239">
        <v>258907.50947128501</v>
      </c>
      <c r="GT171" s="239">
        <v>140208.092031954</v>
      </c>
      <c r="GU171" s="239">
        <v>156458.014844238</v>
      </c>
      <c r="GV171" s="239">
        <v>135330.650273876</v>
      </c>
      <c r="GW171" s="239">
        <v>121208.588301693</v>
      </c>
      <c r="GX171" s="239">
        <v>165339.61507441601</v>
      </c>
      <c r="GY171" s="239">
        <v>134110.57625766899</v>
      </c>
      <c r="GZ171" s="239">
        <v>135250.194456522</v>
      </c>
      <c r="HA171" s="239">
        <v>95413.946621621595</v>
      </c>
      <c r="HB171" s="239">
        <v>174784.379304245</v>
      </c>
      <c r="HC171" s="239">
        <v>234175.23865178201</v>
      </c>
      <c r="HD171" s="239">
        <v>229833.547967575</v>
      </c>
      <c r="HE171" s="239">
        <v>110985.31850367899</v>
      </c>
      <c r="HF171" s="239">
        <v>102479.98163793101</v>
      </c>
      <c r="HG171" s="239">
        <v>254522.200728105</v>
      </c>
      <c r="HH171" s="239">
        <v>205989.265689981</v>
      </c>
      <c r="HI171" s="239">
        <v>85505.2710275196</v>
      </c>
      <c r="HJ171" s="239">
        <v>152783.75606737999</v>
      </c>
      <c r="HK171" s="239">
        <v>132599.604812251</v>
      </c>
      <c r="HL171" s="239">
        <v>107641.49483433399</v>
      </c>
      <c r="HM171" s="239">
        <v>61996.701845306903</v>
      </c>
      <c r="HN171" s="239">
        <v>153985.51883251299</v>
      </c>
      <c r="HO171" s="239">
        <v>168356.30461538499</v>
      </c>
      <c r="HP171" s="239">
        <v>267882.44442446099</v>
      </c>
      <c r="HQ171" s="239">
        <v>139617.30604489701</v>
      </c>
      <c r="HR171" s="239">
        <v>258309.84520510299</v>
      </c>
      <c r="HS171" s="239">
        <v>359976.96284731</v>
      </c>
      <c r="HT171" s="239">
        <v>159266.750630861</v>
      </c>
      <c r="HU171" s="239">
        <v>137204.84645724299</v>
      </c>
      <c r="HV171" s="239">
        <v>113621.362442913</v>
      </c>
      <c r="HW171" s="239">
        <v>112176.115323741</v>
      </c>
      <c r="HX171" s="239">
        <v>253781.890301084</v>
      </c>
      <c r="HY171" s="239">
        <v>159860.064882943</v>
      </c>
      <c r="HZ171" s="239">
        <v>91654.297291443901</v>
      </c>
      <c r="IA171" s="239">
        <v>97984.761685044796</v>
      </c>
      <c r="IB171" s="239">
        <v>84405.148335576305</v>
      </c>
      <c r="IC171" s="239">
        <v>135285.439246469</v>
      </c>
      <c r="ID171" s="239">
        <v>215533.625254137</v>
      </c>
      <c r="IE171" s="239">
        <v>137778.507727866</v>
      </c>
      <c r="IF171" s="239">
        <v>104077.64290250999</v>
      </c>
      <c r="IG171" s="239">
        <v>130033.776644518</v>
      </c>
      <c r="IH171" s="256"/>
      <c r="II171" s="256"/>
      <c r="IJ171" s="256"/>
      <c r="IK171" s="256"/>
      <c r="IL171" s="256"/>
      <c r="IM171" s="256"/>
      <c r="IN171" s="256"/>
      <c r="IO171" s="256"/>
      <c r="IP171" s="219"/>
    </row>
    <row r="172" spans="1:250" ht="15.75" customHeight="1">
      <c r="A172" s="237">
        <v>44774</v>
      </c>
      <c r="B172" s="255">
        <v>31350</v>
      </c>
      <c r="C172" s="255">
        <v>39481</v>
      </c>
      <c r="D172" s="255">
        <v>32554</v>
      </c>
      <c r="E172" s="255">
        <v>52300</v>
      </c>
      <c r="F172" s="255">
        <v>101563</v>
      </c>
      <c r="G172" s="255">
        <v>70650</v>
      </c>
      <c r="H172" s="256"/>
      <c r="I172" s="256"/>
      <c r="J172" s="255">
        <v>51510</v>
      </c>
      <c r="K172" s="255">
        <v>22024</v>
      </c>
      <c r="L172" s="255">
        <v>6417</v>
      </c>
      <c r="M172" s="255">
        <v>267376</v>
      </c>
      <c r="N172" s="255">
        <v>50558</v>
      </c>
      <c r="O172" s="255">
        <v>17159</v>
      </c>
      <c r="P172" s="255">
        <v>179913</v>
      </c>
      <c r="Q172" s="255">
        <v>17696</v>
      </c>
      <c r="R172" s="255">
        <v>9306</v>
      </c>
      <c r="S172" s="255">
        <v>28346</v>
      </c>
      <c r="T172" s="256">
        <v>119344</v>
      </c>
      <c r="U172" s="256">
        <v>522576</v>
      </c>
      <c r="V172" s="256"/>
      <c r="W172" s="256"/>
      <c r="X172" s="256"/>
      <c r="Y172" s="256"/>
      <c r="Z172" s="256"/>
      <c r="AA172" s="256"/>
      <c r="AB172" s="256"/>
      <c r="AC172" s="256"/>
      <c r="AD172" s="240">
        <v>86252</v>
      </c>
      <c r="AE172" s="240">
        <v>3062</v>
      </c>
      <c r="AF172" s="240">
        <v>55</v>
      </c>
      <c r="AG172" s="255">
        <v>211.17334174477301</v>
      </c>
      <c r="AH172" s="255">
        <v>147.561914203317</v>
      </c>
      <c r="AI172" s="238">
        <v>14834</v>
      </c>
      <c r="AJ172" s="240">
        <v>104561.98525594801</v>
      </c>
      <c r="AK172" s="238">
        <v>7962754.1720290203</v>
      </c>
      <c r="AL172" s="238">
        <v>515575.72943172901</v>
      </c>
      <c r="AM172" s="238">
        <v>9517.2392773320698</v>
      </c>
      <c r="AN172" s="255">
        <v>2881.9067591925</v>
      </c>
      <c r="AO172" s="255">
        <v>4472.0212148521996</v>
      </c>
      <c r="AP172" s="238">
        <v>1495485.8387346801</v>
      </c>
      <c r="AQ172" s="240">
        <v>9990686.9074468091</v>
      </c>
      <c r="AR172" s="240">
        <v>8619411.9074468091</v>
      </c>
      <c r="AS172" s="255">
        <v>1371275</v>
      </c>
      <c r="AT172" s="240">
        <v>9990686.9074468091</v>
      </c>
      <c r="AU172" s="256"/>
      <c r="AV172" s="256"/>
      <c r="AW172" s="256"/>
      <c r="AX172" s="256"/>
      <c r="AY172" s="256"/>
      <c r="AZ172" s="256"/>
      <c r="BA172" s="256"/>
      <c r="BB172" s="256"/>
      <c r="BC172" s="256"/>
      <c r="BD172" s="256"/>
      <c r="BE172" s="256"/>
      <c r="BF172" s="256"/>
      <c r="BG172" s="256"/>
      <c r="BH172" s="256"/>
      <c r="BI172" s="240">
        <v>43499.640374595401</v>
      </c>
      <c r="BJ172" s="240">
        <v>4703.4560327210302</v>
      </c>
      <c r="BK172" s="240">
        <v>532.605317460317</v>
      </c>
      <c r="BL172" s="240">
        <v>521.69038025038003</v>
      </c>
      <c r="BM172" s="240">
        <v>27987.978029327998</v>
      </c>
      <c r="BN172" s="240">
        <v>5363.3798656448698</v>
      </c>
      <c r="BO172" s="238">
        <v>82608.75</v>
      </c>
      <c r="BP172" s="240">
        <v>9644403.4346499797</v>
      </c>
      <c r="BQ172" s="240">
        <v>1346376.50325553</v>
      </c>
      <c r="BR172" s="240">
        <v>122442.62468254</v>
      </c>
      <c r="BS172" s="240">
        <v>195370.81994325499</v>
      </c>
      <c r="BT172" s="240">
        <v>5214097.9469736004</v>
      </c>
      <c r="BU172" s="240">
        <v>1424284.6358544901</v>
      </c>
      <c r="BV172" s="240">
        <v>17946975.965359401</v>
      </c>
      <c r="BW172" s="240">
        <v>14900572.965359399</v>
      </c>
      <c r="BX172" s="240">
        <v>3046403</v>
      </c>
      <c r="BY172" s="240">
        <v>17946975.965359401</v>
      </c>
      <c r="BZ172" s="240">
        <v>89183.969670958002</v>
      </c>
      <c r="CA172" s="256">
        <v>996</v>
      </c>
      <c r="CB172" s="256">
        <v>364</v>
      </c>
      <c r="CC172" s="256">
        <v>150</v>
      </c>
      <c r="CD172" s="256">
        <v>148424</v>
      </c>
      <c r="CE172" s="240">
        <v>1226632</v>
      </c>
      <c r="CF172" s="255">
        <v>19824933</v>
      </c>
      <c r="CG172" s="255">
        <v>225510552</v>
      </c>
      <c r="CH172" s="256"/>
      <c r="CI172" s="256"/>
      <c r="CJ172" s="258">
        <v>4503.8263225239698</v>
      </c>
      <c r="CK172" s="272">
        <v>44.090892711527601</v>
      </c>
      <c r="CL172" s="272">
        <v>15.549745107010899</v>
      </c>
      <c r="CM172" s="272">
        <v>12.645575512614499</v>
      </c>
      <c r="CN172" s="272">
        <v>7.1740840492983802</v>
      </c>
      <c r="CO172" s="272">
        <v>3.06492482946306</v>
      </c>
      <c r="CP172" s="272">
        <v>7.7732860419633596</v>
      </c>
      <c r="CQ172" s="272">
        <v>9.7014917481221197</v>
      </c>
      <c r="CR172" s="255">
        <v>4030</v>
      </c>
      <c r="CS172" s="255">
        <v>38595</v>
      </c>
      <c r="CT172" s="255">
        <v>17357</v>
      </c>
      <c r="CU172" s="255">
        <v>143753</v>
      </c>
      <c r="CV172" s="255">
        <v>3184</v>
      </c>
      <c r="CW172" s="255">
        <v>35384</v>
      </c>
      <c r="CX172" s="255">
        <v>5328</v>
      </c>
      <c r="CY172" s="255">
        <v>37143</v>
      </c>
      <c r="CZ172" s="255">
        <v>133207.76500000001</v>
      </c>
      <c r="DA172" s="255">
        <v>1267353.834</v>
      </c>
      <c r="DB172" s="255">
        <v>78738.84</v>
      </c>
      <c r="DC172" s="255">
        <v>840153.79</v>
      </c>
      <c r="DD172" s="256"/>
      <c r="DE172" s="255">
        <v>196252</v>
      </c>
      <c r="DF172" s="273">
        <v>15.8754275239374</v>
      </c>
      <c r="DG172" s="273">
        <v>59.939052889893702</v>
      </c>
      <c r="DH172" s="273">
        <v>60.708732744761299</v>
      </c>
      <c r="DI172" s="238">
        <v>220381.519</v>
      </c>
      <c r="DJ172" s="238">
        <v>60467.67</v>
      </c>
      <c r="DK172" s="238">
        <v>159911.981</v>
      </c>
      <c r="DL172" s="238">
        <v>251469.14</v>
      </c>
      <c r="DM172" s="238">
        <v>14897.278</v>
      </c>
      <c r="DN172" s="238">
        <v>17805.885480000001</v>
      </c>
      <c r="DO172" s="238">
        <v>73.364999999999995</v>
      </c>
      <c r="DP172" s="238">
        <v>351.62900000000002</v>
      </c>
      <c r="DQ172" s="238">
        <v>725358.46747999999</v>
      </c>
      <c r="DR172" s="259">
        <v>91022</v>
      </c>
      <c r="DS172" s="259">
        <v>9644</v>
      </c>
      <c r="DT172" s="259">
        <v>63224</v>
      </c>
      <c r="DU172" s="259">
        <v>1882</v>
      </c>
      <c r="DV172" s="259">
        <v>2514</v>
      </c>
      <c r="DW172" s="259">
        <v>12810</v>
      </c>
      <c r="DX172" s="259">
        <v>31790</v>
      </c>
      <c r="DY172" s="256">
        <v>0</v>
      </c>
      <c r="DZ172" s="255">
        <v>212886</v>
      </c>
      <c r="EA172" s="255">
        <v>3161136</v>
      </c>
      <c r="EB172" s="255">
        <v>11780</v>
      </c>
      <c r="EC172" s="255">
        <v>18206</v>
      </c>
      <c r="ED172" s="255">
        <v>911</v>
      </c>
      <c r="EE172" s="255">
        <v>9537</v>
      </c>
      <c r="EF172" s="255">
        <v>3407</v>
      </c>
      <c r="EG172" s="255">
        <v>4534</v>
      </c>
      <c r="EH172" s="255">
        <v>1744</v>
      </c>
      <c r="EI172" s="256"/>
      <c r="EJ172" s="256"/>
      <c r="EK172" s="256"/>
      <c r="EL172" s="256"/>
      <c r="EM172" s="256"/>
      <c r="EN172" s="256">
        <v>155968</v>
      </c>
      <c r="EO172" s="256">
        <v>35142</v>
      </c>
      <c r="EP172" s="256">
        <v>7422</v>
      </c>
      <c r="EQ172" s="256">
        <v>4867</v>
      </c>
      <c r="ER172" s="256">
        <v>9803</v>
      </c>
      <c r="ES172" s="256">
        <v>3179</v>
      </c>
      <c r="ET172" s="256">
        <v>1417</v>
      </c>
      <c r="EU172" s="256">
        <v>35415</v>
      </c>
      <c r="EV172" s="257">
        <v>352855</v>
      </c>
      <c r="EW172" s="257">
        <v>65689</v>
      </c>
      <c r="EX172" s="257">
        <v>12693</v>
      </c>
      <c r="EY172" s="257">
        <v>14528</v>
      </c>
      <c r="EZ172" s="257">
        <v>26737</v>
      </c>
      <c r="FA172" s="257">
        <v>7795</v>
      </c>
      <c r="FB172" s="257">
        <v>2950</v>
      </c>
      <c r="FC172" s="257">
        <v>91825</v>
      </c>
      <c r="FD172" s="256">
        <v>2.2999999999999998</v>
      </c>
      <c r="FE172" s="256">
        <v>1.9</v>
      </c>
      <c r="FF172" s="256">
        <v>1.7</v>
      </c>
      <c r="FG172" s="256">
        <v>3</v>
      </c>
      <c r="FH172" s="256">
        <v>2.7</v>
      </c>
      <c r="FI172" s="256">
        <v>2.5</v>
      </c>
      <c r="FJ172" s="256">
        <v>2.1</v>
      </c>
      <c r="FK172" s="256">
        <v>2.6</v>
      </c>
      <c r="FL172" s="256">
        <v>31.4</v>
      </c>
      <c r="FM172" s="256">
        <v>50</v>
      </c>
      <c r="FN172" s="256">
        <v>43.8</v>
      </c>
      <c r="FO172" s="256">
        <v>13.5</v>
      </c>
      <c r="FP172" s="256">
        <v>29</v>
      </c>
      <c r="FQ172" s="256">
        <v>34.700000000000003</v>
      </c>
      <c r="FR172" s="256">
        <v>6.9</v>
      </c>
      <c r="FS172" s="256">
        <v>27.3</v>
      </c>
      <c r="FT172" s="255">
        <v>80729</v>
      </c>
      <c r="FU172" s="255">
        <v>30919</v>
      </c>
      <c r="FV172" s="255">
        <v>30276</v>
      </c>
      <c r="FW172" s="255">
        <v>642</v>
      </c>
      <c r="FX172" s="255">
        <v>49811</v>
      </c>
      <c r="FY172" s="256">
        <v>673362157.00950396</v>
      </c>
      <c r="FZ172" s="256">
        <v>518777422.474096</v>
      </c>
      <c r="GA172" s="255">
        <v>11453927.8295705</v>
      </c>
      <c r="GB172" s="260">
        <v>464563.27027033002</v>
      </c>
      <c r="GC172" s="242">
        <v>1615.7260154400101</v>
      </c>
      <c r="GD172" s="239">
        <v>119091.78424578199</v>
      </c>
      <c r="GE172" s="239">
        <v>100525.189789474</v>
      </c>
      <c r="GF172" s="239">
        <v>113180.276</v>
      </c>
      <c r="GG172" s="239">
        <v>302544.03280405398</v>
      </c>
      <c r="GH172" s="239" t="s">
        <v>473</v>
      </c>
      <c r="GI172" s="239">
        <v>129782.107824951</v>
      </c>
      <c r="GJ172" s="239">
        <v>186096.50739487601</v>
      </c>
      <c r="GK172" s="239">
        <v>164106.95746666699</v>
      </c>
      <c r="GL172" s="239">
        <v>118424.92412174999</v>
      </c>
      <c r="GM172" s="239">
        <v>115969.57060718699</v>
      </c>
      <c r="GN172" s="239">
        <v>104998.962738916</v>
      </c>
      <c r="GO172" s="239">
        <v>100519.54248936199</v>
      </c>
      <c r="GP172" s="239">
        <v>180461</v>
      </c>
      <c r="GQ172" s="239">
        <v>131905.155426774</v>
      </c>
      <c r="GR172" s="239">
        <v>377520.96674698801</v>
      </c>
      <c r="GS172" s="239">
        <v>263410.79879046901</v>
      </c>
      <c r="GT172" s="239">
        <v>152568.990411993</v>
      </c>
      <c r="GU172" s="239">
        <v>167979.28359092699</v>
      </c>
      <c r="GV172" s="239">
        <v>150524.472460263</v>
      </c>
      <c r="GW172" s="239">
        <v>131415.570581106</v>
      </c>
      <c r="GX172" s="239">
        <v>176219.167051836</v>
      </c>
      <c r="GY172" s="239">
        <v>141968.37088888901</v>
      </c>
      <c r="GZ172" s="239">
        <v>151577.51658549201</v>
      </c>
      <c r="HA172" s="239">
        <v>106151.424675325</v>
      </c>
      <c r="HB172" s="239">
        <v>186326.00055522699</v>
      </c>
      <c r="HC172" s="239">
        <v>253911.74299345599</v>
      </c>
      <c r="HD172" s="239">
        <v>246594.48686662799</v>
      </c>
      <c r="HE172" s="239">
        <v>121358.909317258</v>
      </c>
      <c r="HF172" s="239">
        <v>108352.619227642</v>
      </c>
      <c r="HG172" s="239">
        <v>266959.08152254397</v>
      </c>
      <c r="HH172" s="239">
        <v>220808.99580432699</v>
      </c>
      <c r="HI172" s="239">
        <v>93303.596763564405</v>
      </c>
      <c r="HJ172" s="239">
        <v>162681.57299710601</v>
      </c>
      <c r="HK172" s="239">
        <v>146390.032042184</v>
      </c>
      <c r="HL172" s="239">
        <v>119604.471122007</v>
      </c>
      <c r="HM172" s="239">
        <v>71356.753827278895</v>
      </c>
      <c r="HN172" s="239">
        <v>156813.48212194999</v>
      </c>
      <c r="HO172" s="239">
        <v>188142.77076923099</v>
      </c>
      <c r="HP172" s="239">
        <v>305915.446413044</v>
      </c>
      <c r="HQ172" s="239">
        <v>147307.12801948001</v>
      </c>
      <c r="HR172" s="239">
        <v>239595.97353864601</v>
      </c>
      <c r="HS172" s="239">
        <v>335714.71816803497</v>
      </c>
      <c r="HT172" s="239">
        <v>197153.63993500901</v>
      </c>
      <c r="HU172" s="239">
        <v>145685.73918989499</v>
      </c>
      <c r="HV172" s="239">
        <v>122007.026942935</v>
      </c>
      <c r="HW172" s="239">
        <v>118035.497582938</v>
      </c>
      <c r="HX172" s="239">
        <v>249529.09266846799</v>
      </c>
      <c r="HY172" s="239">
        <v>169445.589342105</v>
      </c>
      <c r="HZ172" s="239">
        <v>97994.148011917307</v>
      </c>
      <c r="IA172" s="239">
        <v>108809.384552962</v>
      </c>
      <c r="IB172" s="239">
        <v>86836.750062890307</v>
      </c>
      <c r="IC172" s="239">
        <v>153756.31309453599</v>
      </c>
      <c r="ID172" s="239">
        <v>219184.766276596</v>
      </c>
      <c r="IE172" s="239">
        <v>150114.40094072401</v>
      </c>
      <c r="IF172" s="239">
        <v>110852.164461693</v>
      </c>
      <c r="IG172" s="239">
        <v>148892.786197571</v>
      </c>
      <c r="IH172" s="256"/>
      <c r="II172" s="256"/>
      <c r="IJ172" s="256"/>
      <c r="IK172" s="256"/>
      <c r="IL172" s="256"/>
      <c r="IM172" s="256"/>
      <c r="IN172" s="256"/>
      <c r="IO172" s="256"/>
      <c r="IP172" s="219"/>
    </row>
    <row r="173" spans="1:250" ht="15.75" customHeight="1">
      <c r="A173" s="237">
        <v>44805</v>
      </c>
      <c r="B173" s="255">
        <v>35310</v>
      </c>
      <c r="C173" s="255">
        <v>46350</v>
      </c>
      <c r="D173" s="255">
        <v>35000</v>
      </c>
      <c r="E173" s="255">
        <v>62000</v>
      </c>
      <c r="F173" s="255">
        <v>107411</v>
      </c>
      <c r="G173" s="255">
        <v>63260</v>
      </c>
      <c r="H173" s="256"/>
      <c r="I173" s="256"/>
      <c r="J173" s="255">
        <v>5641</v>
      </c>
      <c r="K173" s="255">
        <v>17687</v>
      </c>
      <c r="L173" s="255">
        <v>7583</v>
      </c>
      <c r="M173" s="255">
        <v>39385</v>
      </c>
      <c r="N173" s="255">
        <v>35548</v>
      </c>
      <c r="O173" s="255">
        <v>20243</v>
      </c>
      <c r="P173" s="255">
        <v>5106</v>
      </c>
      <c r="Q173" s="255">
        <v>12444</v>
      </c>
      <c r="R173" s="255">
        <v>11595</v>
      </c>
      <c r="S173" s="255">
        <v>27704</v>
      </c>
      <c r="T173" s="256">
        <v>115166</v>
      </c>
      <c r="U173" s="256">
        <v>499688</v>
      </c>
      <c r="V173" s="256"/>
      <c r="W173" s="256"/>
      <c r="X173" s="256"/>
      <c r="Y173" s="256"/>
      <c r="Z173" s="256"/>
      <c r="AA173" s="256"/>
      <c r="AB173" s="256"/>
      <c r="AC173" s="256"/>
      <c r="AD173" s="240">
        <v>83401</v>
      </c>
      <c r="AE173" s="240">
        <v>3156</v>
      </c>
      <c r="AF173" s="240">
        <v>41</v>
      </c>
      <c r="AG173" s="255">
        <v>188</v>
      </c>
      <c r="AH173" s="255">
        <v>211</v>
      </c>
      <c r="AI173" s="238">
        <v>14438</v>
      </c>
      <c r="AJ173" s="240">
        <v>101435</v>
      </c>
      <c r="AK173" s="240">
        <v>7706003.5725338496</v>
      </c>
      <c r="AL173" s="240">
        <v>530125.38878143101</v>
      </c>
      <c r="AM173" s="240">
        <v>7555.9941972920697</v>
      </c>
      <c r="AN173" s="240">
        <v>2690</v>
      </c>
      <c r="AO173" s="240">
        <v>5837</v>
      </c>
      <c r="AP173" s="240">
        <v>1449967</v>
      </c>
      <c r="AQ173" s="240">
        <v>9702178.9555125702</v>
      </c>
      <c r="AR173" s="240">
        <v>8280646.9555125702</v>
      </c>
      <c r="AS173" s="240">
        <v>1421532</v>
      </c>
      <c r="AT173" s="240">
        <v>9702178.9555125702</v>
      </c>
      <c r="AU173" s="256"/>
      <c r="AV173" s="256"/>
      <c r="AW173" s="256"/>
      <c r="AX173" s="256"/>
      <c r="AY173" s="256"/>
      <c r="AZ173" s="256"/>
      <c r="BA173" s="256"/>
      <c r="BB173" s="256"/>
      <c r="BC173" s="256"/>
      <c r="BD173" s="256"/>
      <c r="BE173" s="256"/>
      <c r="BF173" s="256"/>
      <c r="BG173" s="256"/>
      <c r="BH173" s="256"/>
      <c r="BI173" s="240">
        <v>41564.9527027027</v>
      </c>
      <c r="BJ173" s="240">
        <v>5155.4121621621598</v>
      </c>
      <c r="BK173" s="240">
        <v>442</v>
      </c>
      <c r="BL173" s="240">
        <v>447.743243243243</v>
      </c>
      <c r="BM173" s="240">
        <v>26528.5878378378</v>
      </c>
      <c r="BN173" s="240">
        <v>4721.3040540540496</v>
      </c>
      <c r="BO173" s="240">
        <v>78860</v>
      </c>
      <c r="BP173" s="240">
        <v>9206428.0337837804</v>
      </c>
      <c r="BQ173" s="240">
        <v>1508110.7094594601</v>
      </c>
      <c r="BR173" s="240">
        <v>102637</v>
      </c>
      <c r="BS173" s="240">
        <v>164580.16216216201</v>
      </c>
      <c r="BT173" s="240">
        <v>5023161.8986486504</v>
      </c>
      <c r="BU173" s="240">
        <v>1255374.66891892</v>
      </c>
      <c r="BV173" s="240">
        <v>17260292.472973</v>
      </c>
      <c r="BW173" s="240">
        <v>14080207.472973</v>
      </c>
      <c r="BX173" s="240">
        <v>3180085</v>
      </c>
      <c r="BY173" s="240">
        <v>17260292.472973</v>
      </c>
      <c r="BZ173" s="240">
        <v>96026.213160522704</v>
      </c>
      <c r="CA173" s="256">
        <v>1008</v>
      </c>
      <c r="CB173" s="256">
        <v>378</v>
      </c>
      <c r="CC173" s="256">
        <v>154</v>
      </c>
      <c r="CD173" s="256">
        <v>140589</v>
      </c>
      <c r="CE173" s="240">
        <v>1212881</v>
      </c>
      <c r="CF173" s="255">
        <v>20728121</v>
      </c>
      <c r="CG173" s="255">
        <v>232153157</v>
      </c>
      <c r="CH173" s="256"/>
      <c r="CI173" s="256"/>
      <c r="CJ173" s="258">
        <v>4642.6239246846499</v>
      </c>
      <c r="CK173" s="272">
        <v>48.337096596311198</v>
      </c>
      <c r="CL173" s="272">
        <v>14.328808183123</v>
      </c>
      <c r="CM173" s="272">
        <v>11.593038018847899</v>
      </c>
      <c r="CN173" s="272">
        <v>7.2453511955877401</v>
      </c>
      <c r="CO173" s="272">
        <v>2.3219255725425398</v>
      </c>
      <c r="CP173" s="272">
        <v>8.22722552234268</v>
      </c>
      <c r="CQ173" s="272">
        <v>7.9465549112450002</v>
      </c>
      <c r="CR173" s="255">
        <v>3699</v>
      </c>
      <c r="CS173" s="255">
        <v>35020</v>
      </c>
      <c r="CT173" s="255">
        <v>16043</v>
      </c>
      <c r="CU173" s="255">
        <v>136967</v>
      </c>
      <c r="CV173" s="255">
        <v>3228</v>
      </c>
      <c r="CW173" s="255">
        <v>34476</v>
      </c>
      <c r="CX173" s="255">
        <v>5369</v>
      </c>
      <c r="CY173" s="255">
        <v>38090</v>
      </c>
      <c r="CZ173" s="255">
        <v>130694.52</v>
      </c>
      <c r="DA173" s="255">
        <v>1215674.148</v>
      </c>
      <c r="DB173" s="255">
        <v>76012.13</v>
      </c>
      <c r="DC173" s="255">
        <v>821152.49</v>
      </c>
      <c r="DD173" s="256"/>
      <c r="DE173" s="255">
        <v>147838</v>
      </c>
      <c r="DF173" s="273">
        <v>20.2398996085786</v>
      </c>
      <c r="DG173" s="273">
        <v>66.067599678742795</v>
      </c>
      <c r="DH173" s="273">
        <v>66.839812894866398</v>
      </c>
      <c r="DI173" s="238">
        <v>201150.36900000001</v>
      </c>
      <c r="DJ173" s="238">
        <v>58711.624000000003</v>
      </c>
      <c r="DK173" s="238">
        <v>152193.00099999999</v>
      </c>
      <c r="DL173" s="238">
        <v>235985.304</v>
      </c>
      <c r="DM173" s="238">
        <v>13174.813</v>
      </c>
      <c r="DN173" s="238">
        <v>16468.498479999998</v>
      </c>
      <c r="DO173" s="238">
        <v>81.257000000000005</v>
      </c>
      <c r="DP173" s="238">
        <v>327.15800000000002</v>
      </c>
      <c r="DQ173" s="238">
        <v>678092.02448000002</v>
      </c>
      <c r="DR173" s="259">
        <v>63497</v>
      </c>
      <c r="DS173" s="259">
        <v>7665</v>
      </c>
      <c r="DT173" s="259">
        <v>57570</v>
      </c>
      <c r="DU173" s="259">
        <v>6181</v>
      </c>
      <c r="DV173" s="259">
        <v>1660</v>
      </c>
      <c r="DW173" s="259">
        <v>9023</v>
      </c>
      <c r="DX173" s="259">
        <v>30839</v>
      </c>
      <c r="DY173" s="256">
        <v>0</v>
      </c>
      <c r="DZ173" s="257">
        <v>176435</v>
      </c>
      <c r="EA173" s="238">
        <v>2637236</v>
      </c>
      <c r="EB173" s="255">
        <v>10801</v>
      </c>
      <c r="EC173" s="255">
        <v>16640</v>
      </c>
      <c r="ED173" s="255">
        <v>843</v>
      </c>
      <c r="EE173" s="255">
        <v>7591</v>
      </c>
      <c r="EF173" s="255">
        <v>3276</v>
      </c>
      <c r="EG173" s="255">
        <v>4824</v>
      </c>
      <c r="EH173" s="255">
        <v>1627</v>
      </c>
      <c r="EI173" s="256"/>
      <c r="EJ173" s="256"/>
      <c r="EK173" s="256"/>
      <c r="EL173" s="256"/>
      <c r="EM173" s="256"/>
      <c r="EN173" s="256">
        <v>159193</v>
      </c>
      <c r="EO173" s="256">
        <v>32709</v>
      </c>
      <c r="EP173" s="256">
        <v>7493</v>
      </c>
      <c r="EQ173" s="256">
        <v>4910</v>
      </c>
      <c r="ER173" s="256">
        <v>11537</v>
      </c>
      <c r="ES173" s="256">
        <v>4881</v>
      </c>
      <c r="ET173" s="256">
        <v>1211</v>
      </c>
      <c r="EU173" s="256">
        <v>31235</v>
      </c>
      <c r="EV173" s="257">
        <v>359098</v>
      </c>
      <c r="EW173" s="257">
        <v>66741</v>
      </c>
      <c r="EX173" s="257">
        <v>13413</v>
      </c>
      <c r="EY173" s="257">
        <v>14985</v>
      </c>
      <c r="EZ173" s="257">
        <v>28709</v>
      </c>
      <c r="FA173" s="257">
        <v>9252</v>
      </c>
      <c r="FB173" s="257">
        <v>2315</v>
      </c>
      <c r="FC173" s="257">
        <v>82563</v>
      </c>
      <c r="FD173" s="256">
        <v>2.2999999999999998</v>
      </c>
      <c r="FE173" s="256">
        <v>2</v>
      </c>
      <c r="FF173" s="256">
        <v>1.8</v>
      </c>
      <c r="FG173" s="256">
        <v>3.1</v>
      </c>
      <c r="FH173" s="256">
        <v>2.5</v>
      </c>
      <c r="FI173" s="256">
        <v>1.9</v>
      </c>
      <c r="FJ173" s="256">
        <v>1.9</v>
      </c>
      <c r="FK173" s="256">
        <v>2.6</v>
      </c>
      <c r="FL173" s="256">
        <v>33.799999999999997</v>
      </c>
      <c r="FM173" s="256">
        <v>50.2</v>
      </c>
      <c r="FN173" s="256">
        <v>49.1</v>
      </c>
      <c r="FO173" s="256">
        <v>16.3</v>
      </c>
      <c r="FP173" s="256">
        <v>32.200000000000003</v>
      </c>
      <c r="FQ173" s="256">
        <v>41.7</v>
      </c>
      <c r="FR173" s="256">
        <v>6.7</v>
      </c>
      <c r="FS173" s="256">
        <v>26.8</v>
      </c>
      <c r="FT173" s="255">
        <v>83160</v>
      </c>
      <c r="FU173" s="255">
        <v>32721</v>
      </c>
      <c r="FV173" s="255">
        <v>32114</v>
      </c>
      <c r="FW173" s="255">
        <v>607</v>
      </c>
      <c r="FX173" s="255">
        <v>50439</v>
      </c>
      <c r="FY173" s="256">
        <v>779633041.80439603</v>
      </c>
      <c r="FZ173" s="256">
        <v>589387587.20039201</v>
      </c>
      <c r="GA173" s="255">
        <v>12160307.513103399</v>
      </c>
      <c r="GB173" s="260">
        <v>493787.63922899001</v>
      </c>
      <c r="GC173" s="242">
        <v>1702.4235271616201</v>
      </c>
      <c r="GD173" s="239">
        <v>124292.787763681</v>
      </c>
      <c r="GE173" s="239">
        <v>103143.422395833</v>
      </c>
      <c r="GF173" s="239">
        <v>114907.17200000001</v>
      </c>
      <c r="GG173" s="239">
        <v>326926.13187291002</v>
      </c>
      <c r="GH173" s="239" t="s">
        <v>473</v>
      </c>
      <c r="GI173" s="239">
        <v>139763.268322622</v>
      </c>
      <c r="GJ173" s="239">
        <v>199338.90174417201</v>
      </c>
      <c r="GK173" s="239">
        <v>184905.29756756799</v>
      </c>
      <c r="GL173" s="239">
        <v>127841.896044728</v>
      </c>
      <c r="GM173" s="239">
        <v>121521.023791008</v>
      </c>
      <c r="GN173" s="239">
        <v>107867.59453230401</v>
      </c>
      <c r="GO173" s="239">
        <v>108073.22808708101</v>
      </c>
      <c r="GP173" s="239">
        <v>187331</v>
      </c>
      <c r="GQ173" s="239">
        <v>141082.54276106201</v>
      </c>
      <c r="GR173" s="239">
        <v>397393.14228915703</v>
      </c>
      <c r="GS173" s="239">
        <v>282757.58330131997</v>
      </c>
      <c r="GT173" s="239">
        <v>155403.79948244401</v>
      </c>
      <c r="GU173" s="239">
        <v>175343.484491396</v>
      </c>
      <c r="GV173" s="239">
        <v>149650.48062069001</v>
      </c>
      <c r="GW173" s="239">
        <v>132754.59521675701</v>
      </c>
      <c r="GX173" s="239">
        <v>181983.38330056201</v>
      </c>
      <c r="GY173" s="239">
        <v>159619.71358730199</v>
      </c>
      <c r="GZ173" s="239">
        <v>156333.16328173401</v>
      </c>
      <c r="HA173" s="239">
        <v>106478.248831169</v>
      </c>
      <c r="HB173" s="239">
        <v>200902.138087367</v>
      </c>
      <c r="HC173" s="239">
        <v>254932.78139961601</v>
      </c>
      <c r="HD173" s="239">
        <v>261053.26400349601</v>
      </c>
      <c r="HE173" s="239">
        <v>127834.400855139</v>
      </c>
      <c r="HF173" s="239">
        <v>124248.554258555</v>
      </c>
      <c r="HG173" s="239">
        <v>300444.417025392</v>
      </c>
      <c r="HH173" s="239">
        <v>233335.57666666701</v>
      </c>
      <c r="HI173" s="239">
        <v>100781.519029829</v>
      </c>
      <c r="HJ173" s="239">
        <v>167515.826538875</v>
      </c>
      <c r="HK173" s="239">
        <v>156291.17630264899</v>
      </c>
      <c r="HL173" s="239">
        <v>126978.176905781</v>
      </c>
      <c r="HM173" s="239">
        <v>73809.809414411502</v>
      </c>
      <c r="HN173" s="239">
        <v>175222.678984264</v>
      </c>
      <c r="HO173" s="239">
        <v>182077.53538461501</v>
      </c>
      <c r="HP173" s="239">
        <v>304501.80017730501</v>
      </c>
      <c r="HQ173" s="239">
        <v>162471.16195722099</v>
      </c>
      <c r="HR173" s="239">
        <v>259006.57981752401</v>
      </c>
      <c r="HS173" s="239">
        <v>331583.76797538198</v>
      </c>
      <c r="HT173" s="239">
        <v>191773.48937874899</v>
      </c>
      <c r="HU173" s="239">
        <v>157725.92294372301</v>
      </c>
      <c r="HV173" s="239">
        <v>126438.970740456</v>
      </c>
      <c r="HW173" s="239">
        <v>126487.99515909101</v>
      </c>
      <c r="HX173" s="239">
        <v>264711.07815825997</v>
      </c>
      <c r="HY173" s="239">
        <v>175720.91980582499</v>
      </c>
      <c r="HZ173" s="239">
        <v>106361.49571025099</v>
      </c>
      <c r="IA173" s="239">
        <v>113128.35468521299</v>
      </c>
      <c r="IB173" s="239">
        <v>105570.130033013</v>
      </c>
      <c r="IC173" s="239">
        <v>161265.380401103</v>
      </c>
      <c r="ID173" s="239">
        <v>219788.47550758399</v>
      </c>
      <c r="IE173" s="239">
        <v>158410.400581033</v>
      </c>
      <c r="IF173" s="239">
        <v>120105.88245152299</v>
      </c>
      <c r="IG173" s="239">
        <v>154943.130402504</v>
      </c>
      <c r="IH173" s="256"/>
      <c r="II173" s="256"/>
      <c r="IJ173" s="256"/>
      <c r="IK173" s="256"/>
      <c r="IL173" s="256"/>
      <c r="IM173" s="256"/>
      <c r="IN173" s="256"/>
      <c r="IO173" s="256"/>
      <c r="IP173" s="219"/>
    </row>
    <row r="174" spans="1:250" ht="15.75" customHeight="1">
      <c r="A174" s="237">
        <v>44835</v>
      </c>
      <c r="B174" s="255">
        <v>38400</v>
      </c>
      <c r="C174" s="255">
        <v>56500</v>
      </c>
      <c r="D174" s="255">
        <v>37600</v>
      </c>
      <c r="E174" s="255">
        <v>61900</v>
      </c>
      <c r="F174" s="255">
        <v>114030</v>
      </c>
      <c r="G174" s="255">
        <v>70500</v>
      </c>
      <c r="H174" s="256"/>
      <c r="I174" s="256"/>
      <c r="J174" s="255">
        <v>49861</v>
      </c>
      <c r="K174" s="255">
        <v>14115</v>
      </c>
      <c r="L174" s="255">
        <v>7499</v>
      </c>
      <c r="M174" s="255">
        <v>264433</v>
      </c>
      <c r="N174" s="255">
        <v>28147</v>
      </c>
      <c r="O174" s="255">
        <v>23147</v>
      </c>
      <c r="P174" s="255">
        <v>177757</v>
      </c>
      <c r="Q174" s="255">
        <v>9852</v>
      </c>
      <c r="R174" s="255">
        <v>13115</v>
      </c>
      <c r="S174" s="255">
        <v>26138</v>
      </c>
      <c r="T174" s="256">
        <v>110723</v>
      </c>
      <c r="U174" s="255">
        <v>467147</v>
      </c>
      <c r="V174" s="256"/>
      <c r="W174" s="256"/>
      <c r="X174" s="256"/>
      <c r="Y174" s="256"/>
      <c r="Z174" s="256"/>
      <c r="AA174" s="256"/>
      <c r="AB174" s="256"/>
      <c r="AC174" s="256"/>
      <c r="AD174" s="240">
        <v>83372.864603481605</v>
      </c>
      <c r="AE174" s="240">
        <v>2739.7988394584099</v>
      </c>
      <c r="AF174" s="240">
        <v>29.336557059961301</v>
      </c>
      <c r="AG174" s="255">
        <v>516</v>
      </c>
      <c r="AH174" s="255">
        <v>178</v>
      </c>
      <c r="AI174" s="238">
        <v>12942</v>
      </c>
      <c r="AJ174" s="240">
        <v>99778</v>
      </c>
      <c r="AK174" s="240">
        <v>7726232.7543520303</v>
      </c>
      <c r="AL174" s="240">
        <v>466266.84332688601</v>
      </c>
      <c r="AM174" s="240">
        <v>6261.5396518375201</v>
      </c>
      <c r="AN174" s="240">
        <v>5713</v>
      </c>
      <c r="AO174" s="240">
        <v>5315</v>
      </c>
      <c r="AP174" s="240">
        <v>1304147</v>
      </c>
      <c r="AQ174" s="240">
        <v>9513936.1373307593</v>
      </c>
      <c r="AR174" s="240">
        <v>8224975.1373307602</v>
      </c>
      <c r="AS174" s="240">
        <v>1288961</v>
      </c>
      <c r="AT174" s="240">
        <v>9513936.1373307593</v>
      </c>
      <c r="AU174" s="256"/>
      <c r="AV174" s="256"/>
      <c r="AW174" s="256"/>
      <c r="AX174" s="256"/>
      <c r="AY174" s="256"/>
      <c r="AZ174" s="256"/>
      <c r="BA174" s="256"/>
      <c r="BB174" s="256"/>
      <c r="BC174" s="256"/>
      <c r="BD174" s="256"/>
      <c r="BE174" s="256"/>
      <c r="BF174" s="256"/>
      <c r="BG174" s="256"/>
      <c r="BH174" s="256"/>
      <c r="BI174" s="240">
        <v>39222.643120393099</v>
      </c>
      <c r="BJ174" s="240">
        <v>8781.1099508599491</v>
      </c>
      <c r="BK174" s="240">
        <v>528</v>
      </c>
      <c r="BL174" s="240">
        <v>597.88083538083504</v>
      </c>
      <c r="BM174" s="240">
        <v>29233.617321867299</v>
      </c>
      <c r="BN174" s="240">
        <v>3315.7487714987701</v>
      </c>
      <c r="BO174" s="240">
        <v>81679</v>
      </c>
      <c r="BP174" s="240">
        <v>8606124.5276412796</v>
      </c>
      <c r="BQ174" s="240">
        <v>2255137.6259213798</v>
      </c>
      <c r="BR174" s="240">
        <v>118202</v>
      </c>
      <c r="BS174" s="240">
        <v>227956.950859951</v>
      </c>
      <c r="BT174" s="240">
        <v>5539052.9625307098</v>
      </c>
      <c r="BU174" s="240">
        <v>879924.41093366104</v>
      </c>
      <c r="BV174" s="240">
        <v>17626398.477887001</v>
      </c>
      <c r="BW174" s="240">
        <v>15239946.477887001</v>
      </c>
      <c r="BX174" s="240">
        <v>2386452</v>
      </c>
      <c r="BY174" s="240">
        <v>17626398.477887001</v>
      </c>
      <c r="BZ174" s="240">
        <v>102068.654026823</v>
      </c>
      <c r="CA174" s="256">
        <v>1024</v>
      </c>
      <c r="CB174" s="256">
        <v>387</v>
      </c>
      <c r="CC174" s="256">
        <v>160</v>
      </c>
      <c r="CD174" s="256">
        <v>133980</v>
      </c>
      <c r="CE174" s="240">
        <v>1131509</v>
      </c>
      <c r="CF174" s="256">
        <v>23851001</v>
      </c>
      <c r="CG174" s="256">
        <v>265665689</v>
      </c>
      <c r="CH174" s="256"/>
      <c r="CI174" s="256"/>
      <c r="CJ174" s="258">
        <v>6231.44932701379</v>
      </c>
      <c r="CK174" s="272">
        <v>49.510763351240797</v>
      </c>
      <c r="CL174" s="272">
        <v>13.5934807670666</v>
      </c>
      <c r="CM174" s="272">
        <v>10.2457243575699</v>
      </c>
      <c r="CN174" s="272">
        <v>7.6362825954868399</v>
      </c>
      <c r="CO174" s="272">
        <v>2.0970888850466798</v>
      </c>
      <c r="CP174" s="272">
        <v>9.1650244060084702</v>
      </c>
      <c r="CQ174" s="272">
        <v>7.7516356375807103</v>
      </c>
      <c r="CR174" s="255">
        <v>3442</v>
      </c>
      <c r="CS174" s="255">
        <v>32646</v>
      </c>
      <c r="CT174" s="255">
        <v>13897</v>
      </c>
      <c r="CU174" s="255">
        <v>118228</v>
      </c>
      <c r="CV174" s="255">
        <v>3042</v>
      </c>
      <c r="CW174" s="255">
        <v>33026</v>
      </c>
      <c r="CX174" s="255">
        <v>4739</v>
      </c>
      <c r="CY174" s="255">
        <v>32997</v>
      </c>
      <c r="CZ174" s="255">
        <v>126748.43</v>
      </c>
      <c r="DA174" s="255">
        <v>1202040.808</v>
      </c>
      <c r="DB174" s="255">
        <v>80271.83</v>
      </c>
      <c r="DC174" s="255">
        <v>851629.05</v>
      </c>
      <c r="DD174" s="256"/>
      <c r="DE174" s="255">
        <v>205431</v>
      </c>
      <c r="DF174" s="273">
        <v>20.850113448592499</v>
      </c>
      <c r="DG174" s="273">
        <v>68.507140604566203</v>
      </c>
      <c r="DH174" s="273">
        <v>69.1920999140915</v>
      </c>
      <c r="DI174" s="255">
        <v>177647.44500000001</v>
      </c>
      <c r="DJ174" s="255">
        <v>57124.108979999997</v>
      </c>
      <c r="DK174" s="255">
        <v>154731.29199999999</v>
      </c>
      <c r="DL174" s="255">
        <v>236989.31200000001</v>
      </c>
      <c r="DM174" s="255">
        <v>12046.834000000001</v>
      </c>
      <c r="DN174" s="255">
        <v>15304.750480000001</v>
      </c>
      <c r="DO174" s="255">
        <v>79.971999999999994</v>
      </c>
      <c r="DP174" s="255">
        <v>316.077</v>
      </c>
      <c r="DQ174" s="255">
        <v>654239.79145999998</v>
      </c>
      <c r="DR174" s="238">
        <v>36957</v>
      </c>
      <c r="DS174" s="238">
        <v>5978</v>
      </c>
      <c r="DT174" s="238">
        <v>625848</v>
      </c>
      <c r="DU174" s="238">
        <v>582</v>
      </c>
      <c r="DV174" s="238">
        <v>982</v>
      </c>
      <c r="DW174" s="238">
        <v>5732</v>
      </c>
      <c r="DX174" s="238">
        <v>32178</v>
      </c>
      <c r="DY174" s="255">
        <v>0</v>
      </c>
      <c r="DZ174" s="238">
        <v>145257</v>
      </c>
      <c r="EA174" s="238">
        <v>2363768</v>
      </c>
      <c r="EB174" s="255">
        <v>11982</v>
      </c>
      <c r="EC174" s="255">
        <v>17445</v>
      </c>
      <c r="ED174" s="255">
        <v>828</v>
      </c>
      <c r="EE174" s="255">
        <v>11736</v>
      </c>
      <c r="EF174" s="255">
        <v>3174</v>
      </c>
      <c r="EG174" s="255">
        <v>4763</v>
      </c>
      <c r="EH174" s="255">
        <v>1571</v>
      </c>
      <c r="EI174" s="256"/>
      <c r="EJ174" s="256"/>
      <c r="EK174" s="256"/>
      <c r="EL174" s="256"/>
      <c r="EM174" s="256"/>
      <c r="EN174" s="256">
        <v>188412</v>
      </c>
      <c r="EO174" s="256">
        <v>36800</v>
      </c>
      <c r="EP174" s="256">
        <v>7592</v>
      </c>
      <c r="EQ174" s="256">
        <v>8761</v>
      </c>
      <c r="ER174" s="256">
        <v>13899</v>
      </c>
      <c r="ES174" s="256">
        <v>3573</v>
      </c>
      <c r="ET174" s="256">
        <v>3041</v>
      </c>
      <c r="EU174" s="256">
        <v>44617</v>
      </c>
      <c r="EV174" s="257">
        <v>460240</v>
      </c>
      <c r="EW174" s="257">
        <v>69353</v>
      </c>
      <c r="EX174" s="257">
        <v>12214</v>
      </c>
      <c r="EY174" s="257">
        <v>22665</v>
      </c>
      <c r="EZ174" s="257">
        <v>41600</v>
      </c>
      <c r="FA174" s="257">
        <v>9523</v>
      </c>
      <c r="FB174" s="257">
        <v>8297</v>
      </c>
      <c r="FC174" s="257">
        <v>127325</v>
      </c>
      <c r="FD174" s="256">
        <v>2.4</v>
      </c>
      <c r="FE174" s="256">
        <v>1.9</v>
      </c>
      <c r="FF174" s="256">
        <v>1.6</v>
      </c>
      <c r="FG174" s="256">
        <v>2.6</v>
      </c>
      <c r="FH174" s="256">
        <v>3</v>
      </c>
      <c r="FI174" s="256">
        <v>2.7</v>
      </c>
      <c r="FJ174" s="256">
        <v>2.7</v>
      </c>
      <c r="FK174" s="256">
        <v>2.9</v>
      </c>
      <c r="FL174" s="256">
        <v>38</v>
      </c>
      <c r="FM174" s="256">
        <v>52.1</v>
      </c>
      <c r="FN174" s="256">
        <v>42.7</v>
      </c>
      <c r="FO174" s="256">
        <v>20.3</v>
      </c>
      <c r="FP174" s="256">
        <v>42.3</v>
      </c>
      <c r="FQ174" s="256">
        <v>41.1</v>
      </c>
      <c r="FR174" s="256">
        <v>16.899999999999999</v>
      </c>
      <c r="FS174" s="256">
        <v>33.9</v>
      </c>
      <c r="FT174" s="255">
        <v>90451</v>
      </c>
      <c r="FU174" s="255">
        <v>33049</v>
      </c>
      <c r="FV174" s="255">
        <v>32498</v>
      </c>
      <c r="FW174" s="255">
        <v>552</v>
      </c>
      <c r="FX174" s="255">
        <v>57402</v>
      </c>
      <c r="FY174" s="256">
        <v>909061012.11507106</v>
      </c>
      <c r="FZ174" s="256">
        <v>676797847.74983203</v>
      </c>
      <c r="GA174" s="255">
        <v>13336656.039984601</v>
      </c>
      <c r="GB174" s="260">
        <v>542114.27239294001</v>
      </c>
      <c r="GC174" s="242">
        <v>1818.2683495569599</v>
      </c>
      <c r="GD174" s="239">
        <v>133457.549390092</v>
      </c>
      <c r="GE174" s="239">
        <v>108321.53530612199</v>
      </c>
      <c r="GF174" s="239">
        <v>124069.83199999999</v>
      </c>
      <c r="GG174" s="239">
        <v>350581.67546357599</v>
      </c>
      <c r="GH174" s="239" t="s">
        <v>473</v>
      </c>
      <c r="GI174" s="239">
        <v>153758.22510032399</v>
      </c>
      <c r="GJ174" s="239">
        <v>212773.11893349601</v>
      </c>
      <c r="GK174" s="239">
        <v>185254.263866667</v>
      </c>
      <c r="GL174" s="239">
        <v>131211.12217528399</v>
      </c>
      <c r="GM174" s="239">
        <v>127873.002160383</v>
      </c>
      <c r="GN174" s="239">
        <v>107580.943557875</v>
      </c>
      <c r="GO174" s="239">
        <v>110812.59643845601</v>
      </c>
      <c r="GP174" s="239">
        <v>200372</v>
      </c>
      <c r="GQ174" s="239">
        <v>149437.897590988</v>
      </c>
      <c r="GR174" s="239">
        <v>425861.134131737</v>
      </c>
      <c r="GS174" s="239">
        <v>305449.019207921</v>
      </c>
      <c r="GT174" s="239">
        <v>164466.03613821199</v>
      </c>
      <c r="GU174" s="239">
        <v>191258.02562011901</v>
      </c>
      <c r="GV174" s="239">
        <v>154748.46691358101</v>
      </c>
      <c r="GW174" s="239">
        <v>136604.24964725701</v>
      </c>
      <c r="GX174" s="239">
        <v>188309.53974768301</v>
      </c>
      <c r="GY174" s="239">
        <v>161418.18142405001</v>
      </c>
      <c r="GZ174" s="239">
        <v>163044.88786632399</v>
      </c>
      <c r="HA174" s="239">
        <v>111273.032631579</v>
      </c>
      <c r="HB174" s="239">
        <v>206901.516992883</v>
      </c>
      <c r="HC174" s="239">
        <v>280668.44621372502</v>
      </c>
      <c r="HD174" s="239">
        <v>272719.66574182198</v>
      </c>
      <c r="HE174" s="239">
        <v>132000.23560864999</v>
      </c>
      <c r="HF174" s="239">
        <v>122901.081735849</v>
      </c>
      <c r="HG174" s="239">
        <v>314354.31071828998</v>
      </c>
      <c r="HH174" s="239">
        <v>239800.703193669</v>
      </c>
      <c r="HI174" s="239">
        <v>118376.625477254</v>
      </c>
      <c r="HJ174" s="239">
        <v>180763.69619741899</v>
      </c>
      <c r="HK174" s="239">
        <v>159809.511647918</v>
      </c>
      <c r="HL174" s="239">
        <v>129408.644526141</v>
      </c>
      <c r="HM174" s="239">
        <v>74574.102459559494</v>
      </c>
      <c r="HN174" s="239">
        <v>177427.07536588499</v>
      </c>
      <c r="HO174" s="239">
        <v>226110.85538461499</v>
      </c>
      <c r="HP174" s="239">
        <v>365925.87961672503</v>
      </c>
      <c r="HQ174" s="239">
        <v>168696.36483278</v>
      </c>
      <c r="HR174" s="239">
        <v>259477.61219268001</v>
      </c>
      <c r="HS174" s="239">
        <v>521415.017716298</v>
      </c>
      <c r="HT174" s="239">
        <v>210846.172848352</v>
      </c>
      <c r="HU174" s="239">
        <v>158868.84369733499</v>
      </c>
      <c r="HV174" s="239">
        <v>137639.75224048001</v>
      </c>
      <c r="HW174" s="239">
        <v>128817.403205418</v>
      </c>
      <c r="HX174" s="239">
        <v>285651.65658228903</v>
      </c>
      <c r="HY174" s="239">
        <v>197245.37932038799</v>
      </c>
      <c r="HZ174" s="239">
        <v>109823.120442108</v>
      </c>
      <c r="IA174" s="239">
        <v>119907.93729113899</v>
      </c>
      <c r="IB174" s="239">
        <v>101220.067443654</v>
      </c>
      <c r="IC174" s="239">
        <v>164383.76632655901</v>
      </c>
      <c r="ID174" s="239">
        <v>225452.832893816</v>
      </c>
      <c r="IE174" s="239">
        <v>162475.136174938</v>
      </c>
      <c r="IF174" s="239">
        <v>115809.32347907699</v>
      </c>
      <c r="IG174" s="239">
        <v>157342.19440354599</v>
      </c>
      <c r="IH174" s="256"/>
      <c r="II174" s="256"/>
      <c r="IJ174" s="256"/>
      <c r="IK174" s="256"/>
      <c r="IL174" s="256"/>
      <c r="IM174" s="256"/>
      <c r="IN174" s="256"/>
      <c r="IO174" s="256"/>
      <c r="IP174" s="219"/>
    </row>
    <row r="175" spans="1:250" ht="15.75" customHeight="1">
      <c r="A175" s="237">
        <v>44866</v>
      </c>
      <c r="B175" s="255">
        <v>40100</v>
      </c>
      <c r="C175" s="255">
        <v>57000</v>
      </c>
      <c r="D175" s="255">
        <v>40100</v>
      </c>
      <c r="E175" s="255">
        <v>85000</v>
      </c>
      <c r="F175" s="255">
        <v>123055</v>
      </c>
      <c r="G175" s="255">
        <v>83540</v>
      </c>
      <c r="H175" s="256"/>
      <c r="I175" s="256"/>
      <c r="J175" s="255">
        <v>47904</v>
      </c>
      <c r="K175" s="255">
        <v>0</v>
      </c>
      <c r="L175" s="255">
        <v>2011</v>
      </c>
      <c r="M175" s="255">
        <v>253677</v>
      </c>
      <c r="N175" s="255">
        <v>0</v>
      </c>
      <c r="O175" s="255">
        <v>5903</v>
      </c>
      <c r="P175" s="255">
        <v>169255</v>
      </c>
      <c r="Q175" s="255">
        <v>0</v>
      </c>
      <c r="R175" s="255">
        <v>3971</v>
      </c>
      <c r="S175" s="255">
        <v>26778</v>
      </c>
      <c r="T175" s="255">
        <v>106474</v>
      </c>
      <c r="U175" s="255">
        <v>478221</v>
      </c>
      <c r="V175" s="256"/>
      <c r="W175" s="256"/>
      <c r="X175" s="256"/>
      <c r="Y175" s="256"/>
      <c r="Z175" s="256"/>
      <c r="AA175" s="256"/>
      <c r="AB175" s="256"/>
      <c r="AC175" s="256"/>
      <c r="AD175" s="255">
        <v>84501.061895551305</v>
      </c>
      <c r="AE175" s="255">
        <v>3027.5348162475798</v>
      </c>
      <c r="AF175" s="255">
        <v>33.4032882011605</v>
      </c>
      <c r="AG175" s="255">
        <v>643</v>
      </c>
      <c r="AH175" s="255">
        <v>160</v>
      </c>
      <c r="AI175" s="255">
        <v>13433</v>
      </c>
      <c r="AJ175" s="255">
        <v>101798</v>
      </c>
      <c r="AK175" s="255">
        <v>7686050.3694390701</v>
      </c>
      <c r="AL175" s="255">
        <v>528676.20019342401</v>
      </c>
      <c r="AM175" s="255">
        <v>6807.3104448742697</v>
      </c>
      <c r="AN175" s="255">
        <v>6654</v>
      </c>
      <c r="AO175" s="255">
        <v>4807</v>
      </c>
      <c r="AP175" s="255">
        <v>1306141</v>
      </c>
      <c r="AQ175" s="255">
        <v>9539135.8800773695</v>
      </c>
      <c r="AR175" s="255">
        <v>8190350.8800773704</v>
      </c>
      <c r="AS175" s="255">
        <v>1348785</v>
      </c>
      <c r="AT175" s="255">
        <v>9539135.8800773695</v>
      </c>
      <c r="AU175" s="256"/>
      <c r="AV175" s="256"/>
      <c r="AW175" s="256"/>
      <c r="AX175" s="256"/>
      <c r="AY175" s="256"/>
      <c r="AZ175" s="256"/>
      <c r="BA175" s="256"/>
      <c r="BB175" s="256"/>
      <c r="BC175" s="256"/>
      <c r="BD175" s="256"/>
      <c r="BE175" s="256"/>
      <c r="BF175" s="256"/>
      <c r="BG175" s="256"/>
      <c r="BH175" s="256"/>
      <c r="BI175" s="240">
        <v>41717.070024569999</v>
      </c>
      <c r="BJ175" s="240">
        <v>5494.2469287469303</v>
      </c>
      <c r="BK175" s="240">
        <v>380</v>
      </c>
      <c r="BL175" s="240">
        <v>539.30221130221105</v>
      </c>
      <c r="BM175" s="240">
        <v>32337.207616707601</v>
      </c>
      <c r="BN175" s="240">
        <v>3820.1732186732202</v>
      </c>
      <c r="BO175" s="240">
        <v>84288</v>
      </c>
      <c r="BP175" s="240">
        <v>9176377.3525798507</v>
      </c>
      <c r="BQ175" s="240">
        <v>1568254.4950860001</v>
      </c>
      <c r="BR175" s="240">
        <v>92619</v>
      </c>
      <c r="BS175" s="240">
        <v>203830.92874692901</v>
      </c>
      <c r="BT175" s="240">
        <v>6210304.0331695303</v>
      </c>
      <c r="BU175" s="240">
        <v>1013577.30835381</v>
      </c>
      <c r="BV175" s="240">
        <v>18264963.117936101</v>
      </c>
      <c r="BW175" s="240">
        <v>15451584.117936101</v>
      </c>
      <c r="BX175" s="240">
        <v>2813379</v>
      </c>
      <c r="BY175" s="240">
        <v>18264963.117936101</v>
      </c>
      <c r="BZ175" s="240">
        <v>108877.482391507</v>
      </c>
      <c r="CA175" s="256">
        <v>1043</v>
      </c>
      <c r="CB175" s="256">
        <v>391</v>
      </c>
      <c r="CC175" s="256">
        <v>169</v>
      </c>
      <c r="CD175" s="256"/>
      <c r="CE175" s="240">
        <v>1144123</v>
      </c>
      <c r="CF175" s="256">
        <v>25661986</v>
      </c>
      <c r="CG175" s="256">
        <v>284813722</v>
      </c>
      <c r="CH175" s="256"/>
      <c r="CI175" s="256"/>
      <c r="CJ175" s="258">
        <v>5504.5817525215198</v>
      </c>
      <c r="CK175" s="272">
        <v>50.301285225049</v>
      </c>
      <c r="CL175" s="272">
        <v>12.8151328224587</v>
      </c>
      <c r="CM175" s="272">
        <v>10.8691606331799</v>
      </c>
      <c r="CN175" s="272">
        <v>9.1122294157097397</v>
      </c>
      <c r="CO175" s="272">
        <v>1.95717213576951</v>
      </c>
      <c r="CP175" s="272">
        <v>7.0270278482427901</v>
      </c>
      <c r="CQ175" s="272">
        <v>7.9179919195902997</v>
      </c>
      <c r="CR175" s="255">
        <v>3478</v>
      </c>
      <c r="CS175" s="255">
        <v>33907</v>
      </c>
      <c r="CT175" s="255">
        <v>14820</v>
      </c>
      <c r="CU175" s="255">
        <v>127196</v>
      </c>
      <c r="CV175" s="255">
        <v>3289</v>
      </c>
      <c r="CW175" s="255">
        <v>35362</v>
      </c>
      <c r="CX175" s="255">
        <v>5080</v>
      </c>
      <c r="CY175" s="255">
        <v>35590</v>
      </c>
      <c r="CZ175" s="255">
        <v>131452.829</v>
      </c>
      <c r="DA175" s="255">
        <v>1237393.4820000001</v>
      </c>
      <c r="DB175" s="255">
        <v>75415.146999999997</v>
      </c>
      <c r="DC175" s="255">
        <v>833756.45400000003</v>
      </c>
      <c r="DD175" s="256"/>
      <c r="DE175" s="255">
        <v>111307</v>
      </c>
      <c r="DF175" s="273">
        <v>20.55</v>
      </c>
      <c r="DG175" s="273">
        <v>68.6055783275403</v>
      </c>
      <c r="DH175" s="273">
        <v>69.31</v>
      </c>
      <c r="DI175" s="238">
        <v>166183.899</v>
      </c>
      <c r="DJ175" s="238">
        <v>58967.851000000002</v>
      </c>
      <c r="DK175" s="238">
        <v>164989.74799999999</v>
      </c>
      <c r="DL175" s="238">
        <v>254458.94899999999</v>
      </c>
      <c r="DM175" s="238">
        <v>13263.763000000001</v>
      </c>
      <c r="DN175" s="238">
        <v>15438.742480000001</v>
      </c>
      <c r="DO175" s="238">
        <v>96.024000000000001</v>
      </c>
      <c r="DP175" s="238">
        <v>285.863</v>
      </c>
      <c r="DQ175" s="238">
        <v>673684.83947999997</v>
      </c>
      <c r="DR175" s="259">
        <v>22211</v>
      </c>
      <c r="DS175" s="259">
        <v>4587</v>
      </c>
      <c r="DT175" s="259">
        <v>51029</v>
      </c>
      <c r="DU175" s="259">
        <v>5278</v>
      </c>
      <c r="DV175" s="259">
        <v>556</v>
      </c>
      <c r="DW175" s="259">
        <v>1987</v>
      </c>
      <c r="DX175" s="259">
        <v>30161</v>
      </c>
      <c r="DY175" s="256">
        <v>0</v>
      </c>
      <c r="DZ175" s="257">
        <v>115809</v>
      </c>
      <c r="EA175" s="238">
        <v>2052271</v>
      </c>
      <c r="EB175" s="259">
        <v>9609</v>
      </c>
      <c r="EC175" s="259">
        <v>16573</v>
      </c>
      <c r="ED175" s="259">
        <v>870</v>
      </c>
      <c r="EE175" s="259">
        <v>4699</v>
      </c>
      <c r="EF175" s="259">
        <v>3045</v>
      </c>
      <c r="EG175" s="259">
        <v>4070</v>
      </c>
      <c r="EH175" s="259">
        <v>1470</v>
      </c>
      <c r="EI175" s="256"/>
      <c r="EJ175" s="256"/>
      <c r="EK175" s="256"/>
      <c r="EL175" s="256"/>
      <c r="EM175" s="256"/>
      <c r="EN175" s="256">
        <v>177293</v>
      </c>
      <c r="EO175" s="256">
        <v>35299</v>
      </c>
      <c r="EP175" s="256">
        <v>7089</v>
      </c>
      <c r="EQ175" s="256">
        <v>7488</v>
      </c>
      <c r="ER175" s="256">
        <v>12577</v>
      </c>
      <c r="ES175" s="256">
        <v>4956</v>
      </c>
      <c r="ET175" s="256">
        <v>2080</v>
      </c>
      <c r="EU175" s="256">
        <v>37546</v>
      </c>
      <c r="EV175" s="257">
        <v>450694</v>
      </c>
      <c r="EW175" s="257">
        <v>64549</v>
      </c>
      <c r="EX175" s="257">
        <v>11639</v>
      </c>
      <c r="EY175" s="257">
        <v>22614</v>
      </c>
      <c r="EZ175" s="257">
        <v>39540</v>
      </c>
      <c r="FA175" s="257">
        <v>10338</v>
      </c>
      <c r="FB175" s="257">
        <v>5309</v>
      </c>
      <c r="FC175" s="257">
        <v>129493</v>
      </c>
      <c r="FD175" s="256">
        <v>2.5</v>
      </c>
      <c r="FE175" s="256">
        <v>1.8</v>
      </c>
      <c r="FF175" s="256">
        <v>1.6</v>
      </c>
      <c r="FG175" s="256">
        <v>3</v>
      </c>
      <c r="FH175" s="256">
        <v>3.1</v>
      </c>
      <c r="FI175" s="256">
        <v>2.1</v>
      </c>
      <c r="FJ175" s="256">
        <v>2.5</v>
      </c>
      <c r="FK175" s="256">
        <v>3.4</v>
      </c>
      <c r="FL175" s="256">
        <v>39.5</v>
      </c>
      <c r="FM175" s="256">
        <v>52.4</v>
      </c>
      <c r="FN175" s="256">
        <v>41</v>
      </c>
      <c r="FO175" s="256">
        <v>23.1</v>
      </c>
      <c r="FP175" s="256">
        <v>43</v>
      </c>
      <c r="FQ175" s="256">
        <v>41.5</v>
      </c>
      <c r="FR175" s="256">
        <v>13.1</v>
      </c>
      <c r="FS175" s="256">
        <v>36.200000000000003</v>
      </c>
      <c r="FT175" s="255">
        <v>92745</v>
      </c>
      <c r="FU175" s="255">
        <v>34624</v>
      </c>
      <c r="FV175" s="255">
        <v>34069</v>
      </c>
      <c r="FW175" s="255">
        <v>555</v>
      </c>
      <c r="FX175" s="255">
        <v>58120</v>
      </c>
      <c r="FY175" s="256">
        <v>1020164013.01966</v>
      </c>
      <c r="FZ175" s="256">
        <v>768445986.222615</v>
      </c>
      <c r="GA175" s="255">
        <v>13510738.5479517</v>
      </c>
      <c r="GB175" s="255">
        <v>548273.82680607005</v>
      </c>
      <c r="GC175" s="242">
        <v>1902.01701218378</v>
      </c>
      <c r="GD175" s="239">
        <v>136078.38365302701</v>
      </c>
      <c r="GE175" s="239">
        <v>110438.10559139799</v>
      </c>
      <c r="GF175" s="239">
        <v>122449.4</v>
      </c>
      <c r="GG175" s="239">
        <v>371335.83726666699</v>
      </c>
      <c r="GH175" s="239" t="s">
        <v>473</v>
      </c>
      <c r="GI175" s="239">
        <v>165011.72933032899</v>
      </c>
      <c r="GJ175" s="239">
        <v>228283.10324053699</v>
      </c>
      <c r="GK175" s="239">
        <v>193571.04333333299</v>
      </c>
      <c r="GL175" s="239">
        <v>135741.58861548101</v>
      </c>
      <c r="GM175" s="239">
        <v>140927.71770833299</v>
      </c>
      <c r="GN175" s="239">
        <v>125865</v>
      </c>
      <c r="GO175" s="239">
        <v>115726.046725476</v>
      </c>
      <c r="GP175" s="239">
        <v>214686</v>
      </c>
      <c r="GQ175" s="239">
        <v>163062.95322636599</v>
      </c>
      <c r="GR175" s="239">
        <v>464100.65574850299</v>
      </c>
      <c r="GS175" s="239">
        <v>312420.35727428697</v>
      </c>
      <c r="GT175" s="239">
        <v>174330.78915285101</v>
      </c>
      <c r="GU175" s="239">
        <v>208606.25895066399</v>
      </c>
      <c r="GV175" s="239">
        <v>176308.29038943001</v>
      </c>
      <c r="GW175" s="239">
        <v>155116.595501559</v>
      </c>
      <c r="GX175" s="239">
        <v>199358.47067972299</v>
      </c>
      <c r="GY175" s="239">
        <v>171376.32610223599</v>
      </c>
      <c r="GZ175" s="239">
        <v>175922.14429969099</v>
      </c>
      <c r="HA175" s="239">
        <v>122465.45662500001</v>
      </c>
      <c r="HB175" s="239">
        <v>219134.112483776</v>
      </c>
      <c r="HC175" s="239">
        <v>316100.954582921</v>
      </c>
      <c r="HD175" s="239">
        <v>294984.40036885202</v>
      </c>
      <c r="HE175" s="239">
        <v>141151.63732649901</v>
      </c>
      <c r="HF175" s="239">
        <v>127783.23969697001</v>
      </c>
      <c r="HG175" s="239">
        <v>407772.56913037098</v>
      </c>
      <c r="HH175" s="239">
        <v>258056.18136617099</v>
      </c>
      <c r="HI175" s="239">
        <v>133013.18570785801</v>
      </c>
      <c r="HJ175" s="239">
        <v>188542.52792428099</v>
      </c>
      <c r="HK175" s="239">
        <v>172420.789222397</v>
      </c>
      <c r="HL175" s="239">
        <v>135943.47899986201</v>
      </c>
      <c r="HM175" s="239">
        <v>80225.9484595916</v>
      </c>
      <c r="HN175" s="239">
        <v>213014.83552592999</v>
      </c>
      <c r="HO175" s="239">
        <v>276471.68538461498</v>
      </c>
      <c r="HP175" s="239">
        <v>426379.15216494899</v>
      </c>
      <c r="HQ175" s="239">
        <v>190534.177594576</v>
      </c>
      <c r="HR175" s="239">
        <v>275519.911152385</v>
      </c>
      <c r="HS175" s="239">
        <v>481485.03613808198</v>
      </c>
      <c r="HT175" s="239">
        <v>224404.16089416901</v>
      </c>
      <c r="HU175" s="239">
        <v>174519.157128205</v>
      </c>
      <c r="HV175" s="239">
        <v>151454.47655946799</v>
      </c>
      <c r="HW175" s="239">
        <v>140461.86240534499</v>
      </c>
      <c r="HX175" s="239">
        <v>298887.03453774302</v>
      </c>
      <c r="HY175" s="239">
        <v>204268.723152866</v>
      </c>
      <c r="HZ175" s="239">
        <v>118511.20461789799</v>
      </c>
      <c r="IA175" s="239">
        <v>127634.00484731499</v>
      </c>
      <c r="IB175" s="239">
        <v>111905.736566625</v>
      </c>
      <c r="IC175" s="239">
        <v>184099.223789357</v>
      </c>
      <c r="ID175" s="239">
        <v>261823.911963975</v>
      </c>
      <c r="IE175" s="239">
        <v>175232.53286116201</v>
      </c>
      <c r="IF175" s="239">
        <v>125882.230599779</v>
      </c>
      <c r="IG175" s="239">
        <v>173908.57178506799</v>
      </c>
      <c r="IH175" s="256"/>
      <c r="II175" s="256"/>
      <c r="IJ175" s="256"/>
      <c r="IK175" s="256"/>
      <c r="IL175" s="256"/>
      <c r="IM175" s="256"/>
      <c r="IN175" s="256"/>
      <c r="IO175" s="256"/>
      <c r="IP175" s="219"/>
    </row>
    <row r="176" spans="1:250" ht="15.75" customHeight="1">
      <c r="A176" s="237">
        <v>44896</v>
      </c>
      <c r="B176" s="255">
        <v>43700</v>
      </c>
      <c r="C176" s="255">
        <v>56600</v>
      </c>
      <c r="D176" s="255">
        <v>44240</v>
      </c>
      <c r="E176" s="255">
        <v>93000</v>
      </c>
      <c r="F176" s="255">
        <v>129909</v>
      </c>
      <c r="G176" s="255">
        <v>79630</v>
      </c>
      <c r="H176" s="256"/>
      <c r="I176" s="256"/>
      <c r="J176" s="255">
        <v>44670</v>
      </c>
      <c r="K176" s="255">
        <v>18596</v>
      </c>
      <c r="L176" s="255">
        <v>8254</v>
      </c>
      <c r="M176" s="255">
        <v>238407</v>
      </c>
      <c r="N176" s="255">
        <v>39495</v>
      </c>
      <c r="O176" s="255">
        <v>22115</v>
      </c>
      <c r="P176" s="255">
        <v>162335</v>
      </c>
      <c r="Q176" s="255">
        <v>13947</v>
      </c>
      <c r="R176" s="255">
        <v>12481</v>
      </c>
      <c r="S176" s="255">
        <v>24490</v>
      </c>
      <c r="T176" s="255">
        <v>101748</v>
      </c>
      <c r="U176" s="255">
        <v>443366</v>
      </c>
      <c r="V176" s="256"/>
      <c r="W176" s="256"/>
      <c r="X176" s="256"/>
      <c r="Y176" s="256"/>
      <c r="Z176" s="256"/>
      <c r="AA176" s="256"/>
      <c r="AB176" s="256"/>
      <c r="AC176" s="256"/>
      <c r="AD176" s="255">
        <v>90021.446808510605</v>
      </c>
      <c r="AE176" s="255">
        <v>3025.5638297872301</v>
      </c>
      <c r="AF176" s="255">
        <v>27.989361702127699</v>
      </c>
      <c r="AG176" s="255">
        <v>618</v>
      </c>
      <c r="AH176" s="255">
        <v>168</v>
      </c>
      <c r="AI176" s="255">
        <v>13801</v>
      </c>
      <c r="AJ176" s="255">
        <v>107662</v>
      </c>
      <c r="AK176" s="255">
        <v>7966235.5106383003</v>
      </c>
      <c r="AL176" s="255">
        <v>502562.11702127702</v>
      </c>
      <c r="AM176" s="255">
        <v>6928.8191489361698</v>
      </c>
      <c r="AN176" s="255">
        <v>6262</v>
      </c>
      <c r="AO176" s="255">
        <v>4996</v>
      </c>
      <c r="AP176" s="255">
        <v>1305259</v>
      </c>
      <c r="AQ176" s="255">
        <v>9792243.4468085095</v>
      </c>
      <c r="AR176" s="255">
        <v>8382377.4468085105</v>
      </c>
      <c r="AS176" s="255">
        <v>1409866</v>
      </c>
      <c r="AT176" s="255">
        <v>9792243.4468085095</v>
      </c>
      <c r="AU176" s="256"/>
      <c r="AV176" s="256"/>
      <c r="AW176" s="256"/>
      <c r="AX176" s="256"/>
      <c r="AY176" s="256"/>
      <c r="AZ176" s="256"/>
      <c r="BA176" s="256"/>
      <c r="BB176" s="256"/>
      <c r="BC176" s="256"/>
      <c r="BD176" s="256"/>
      <c r="BE176" s="256"/>
      <c r="BF176" s="256"/>
      <c r="BG176" s="256"/>
      <c r="BH176" s="256"/>
      <c r="BI176" s="240">
        <v>46905.987100737097</v>
      </c>
      <c r="BJ176" s="240">
        <v>5315.1124078624098</v>
      </c>
      <c r="BK176" s="240">
        <v>639</v>
      </c>
      <c r="BL176" s="240">
        <v>519.83906633906599</v>
      </c>
      <c r="BM176" s="240">
        <v>35280.251228501198</v>
      </c>
      <c r="BN176" s="240">
        <v>3857.8101965602</v>
      </c>
      <c r="BO176" s="240">
        <v>92518</v>
      </c>
      <c r="BP176" s="240">
        <v>10256205.645577401</v>
      </c>
      <c r="BQ176" s="240">
        <v>1503849.8298525801</v>
      </c>
      <c r="BR176" s="240">
        <v>149267</v>
      </c>
      <c r="BS176" s="240">
        <v>170448.407862408</v>
      </c>
      <c r="BT176" s="240">
        <v>6701152.3359950902</v>
      </c>
      <c r="BU176" s="240">
        <v>1056726.3642506099</v>
      </c>
      <c r="BV176" s="240">
        <v>19837649.5835381</v>
      </c>
      <c r="BW176" s="240">
        <v>17180977.5835381</v>
      </c>
      <c r="BX176" s="240">
        <v>2656672</v>
      </c>
      <c r="BY176" s="240">
        <v>19837649.5835381</v>
      </c>
      <c r="BZ176" s="240">
        <v>115440.542592604</v>
      </c>
      <c r="CA176" s="256">
        <v>1054</v>
      </c>
      <c r="CB176" s="256">
        <v>394</v>
      </c>
      <c r="CC176" s="256">
        <v>172</v>
      </c>
      <c r="CD176" s="256"/>
      <c r="CE176" s="240">
        <v>932660</v>
      </c>
      <c r="CF176" s="240">
        <v>32419663</v>
      </c>
      <c r="CG176" s="240">
        <v>359733057</v>
      </c>
      <c r="CH176" s="256"/>
      <c r="CI176" s="256"/>
      <c r="CJ176" s="258">
        <v>9383.5704269881899</v>
      </c>
      <c r="CK176" s="272">
        <v>52.504078525936997</v>
      </c>
      <c r="CL176" s="272">
        <v>12.872720288321799</v>
      </c>
      <c r="CM176" s="272">
        <v>8.9700676538654491</v>
      </c>
      <c r="CN176" s="272">
        <v>6.8281629601073703</v>
      </c>
      <c r="CO176" s="272">
        <v>1.45488724635809</v>
      </c>
      <c r="CP176" s="272">
        <v>7.2554645364813402</v>
      </c>
      <c r="CQ176" s="272">
        <v>10.114618788928899</v>
      </c>
      <c r="CR176" s="255">
        <v>1897</v>
      </c>
      <c r="CS176" s="255">
        <v>19890</v>
      </c>
      <c r="CT176" s="255">
        <v>13567</v>
      </c>
      <c r="CU176" s="255">
        <v>116266</v>
      </c>
      <c r="CV176" s="255">
        <v>2711</v>
      </c>
      <c r="CW176" s="255">
        <v>29579</v>
      </c>
      <c r="CX176" s="255">
        <v>4392</v>
      </c>
      <c r="CY176" s="255">
        <v>29845</v>
      </c>
      <c r="CZ176" s="255">
        <v>134043.38</v>
      </c>
      <c r="DA176" s="255">
        <v>1266215.48</v>
      </c>
      <c r="DB176" s="255">
        <v>82021.27</v>
      </c>
      <c r="DC176" s="255">
        <v>906627.55</v>
      </c>
      <c r="DD176" s="256"/>
      <c r="DE176" s="255">
        <v>144216</v>
      </c>
      <c r="DF176" s="273">
        <v>19.7047284090063</v>
      </c>
      <c r="DG176" s="273">
        <v>68.828245440884004</v>
      </c>
      <c r="DH176" s="273">
        <v>69.445527915375706</v>
      </c>
      <c r="DI176" s="238">
        <v>185839</v>
      </c>
      <c r="DJ176" s="238">
        <v>66092</v>
      </c>
      <c r="DK176" s="238">
        <v>175959</v>
      </c>
      <c r="DL176" s="238">
        <v>288539</v>
      </c>
      <c r="DM176" s="238">
        <v>13961</v>
      </c>
      <c r="DN176" s="238">
        <v>13358</v>
      </c>
      <c r="DO176" s="238">
        <v>109</v>
      </c>
      <c r="DP176" s="238">
        <v>287</v>
      </c>
      <c r="DQ176" s="238">
        <v>744145</v>
      </c>
      <c r="DR176" s="238">
        <v>18040</v>
      </c>
      <c r="DS176" s="238">
        <v>4201</v>
      </c>
      <c r="DT176" s="238">
        <v>55425</v>
      </c>
      <c r="DU176" s="238">
        <v>7550</v>
      </c>
      <c r="DV176" s="238">
        <v>349</v>
      </c>
      <c r="DW176" s="238">
        <v>2020</v>
      </c>
      <c r="DX176" s="238">
        <v>31053</v>
      </c>
      <c r="DY176" s="256">
        <v>0</v>
      </c>
      <c r="DZ176" s="238">
        <v>118638</v>
      </c>
      <c r="EA176" s="238">
        <v>2051600</v>
      </c>
      <c r="EB176" s="238">
        <v>11678</v>
      </c>
      <c r="EC176" s="238">
        <v>15441</v>
      </c>
      <c r="ED176" s="238">
        <v>614</v>
      </c>
      <c r="EE176" s="238">
        <v>10176</v>
      </c>
      <c r="EF176" s="238">
        <v>2965</v>
      </c>
      <c r="EG176" s="238">
        <v>3981</v>
      </c>
      <c r="EH176" s="238">
        <v>940</v>
      </c>
      <c r="EI176" s="256"/>
      <c r="EJ176" s="256"/>
      <c r="EK176" s="256"/>
      <c r="EL176" s="256"/>
      <c r="EM176" s="256"/>
      <c r="EN176" s="256">
        <v>153282</v>
      </c>
      <c r="EO176" s="238">
        <v>27146</v>
      </c>
      <c r="EP176" s="238">
        <v>5856</v>
      </c>
      <c r="EQ176" s="238">
        <v>6955</v>
      </c>
      <c r="ER176" s="238">
        <v>11797</v>
      </c>
      <c r="ES176" s="238">
        <v>4443</v>
      </c>
      <c r="ET176" s="238">
        <v>3122</v>
      </c>
      <c r="EU176" s="238">
        <v>35745</v>
      </c>
      <c r="EV176" s="257">
        <v>397617</v>
      </c>
      <c r="EW176" s="238">
        <v>52157</v>
      </c>
      <c r="EX176" s="238">
        <v>8810</v>
      </c>
      <c r="EY176" s="238">
        <v>23963</v>
      </c>
      <c r="EZ176" s="238">
        <v>35280</v>
      </c>
      <c r="FA176" s="238">
        <v>11439</v>
      </c>
      <c r="FB176" s="238">
        <v>8288</v>
      </c>
      <c r="FC176" s="238">
        <v>118191</v>
      </c>
      <c r="FD176" s="238">
        <v>2.6</v>
      </c>
      <c r="FE176" s="238">
        <v>1.9</v>
      </c>
      <c r="FF176" s="238">
        <v>1.5</v>
      </c>
      <c r="FG176" s="238">
        <v>3.4</v>
      </c>
      <c r="FH176" s="238">
        <v>3</v>
      </c>
      <c r="FI176" s="238">
        <v>2.6</v>
      </c>
      <c r="FJ176" s="238">
        <v>2.7</v>
      </c>
      <c r="FK176" s="238">
        <v>3.3</v>
      </c>
      <c r="FL176" s="256">
        <v>32.6</v>
      </c>
      <c r="FM176" s="238">
        <v>37.299999999999997</v>
      </c>
      <c r="FN176" s="238">
        <v>28.8</v>
      </c>
      <c r="FO176" s="238">
        <v>23</v>
      </c>
      <c r="FP176" s="238">
        <v>37.299999999999997</v>
      </c>
      <c r="FQ176" s="238">
        <v>41.2</v>
      </c>
      <c r="FR176" s="238">
        <v>18.3</v>
      </c>
      <c r="FS176" s="238">
        <v>31.8</v>
      </c>
      <c r="FT176" s="255">
        <v>99186</v>
      </c>
      <c r="FU176" s="255">
        <v>34693</v>
      </c>
      <c r="FV176" s="255">
        <v>34135</v>
      </c>
      <c r="FW176" s="255">
        <v>558</v>
      </c>
      <c r="FX176" s="255">
        <v>64493</v>
      </c>
      <c r="FY176" s="255">
        <v>1162295185.77529</v>
      </c>
      <c r="FZ176" s="255">
        <v>914000063.94435096</v>
      </c>
      <c r="GA176" s="255">
        <v>14602788.8480749</v>
      </c>
      <c r="GB176" s="255">
        <v>586469.21777379001</v>
      </c>
      <c r="GC176" s="255">
        <v>1999.8179561919001</v>
      </c>
      <c r="GD176" s="239">
        <v>236597.42595356301</v>
      </c>
      <c r="GE176" s="239">
        <v>199831.853406593</v>
      </c>
      <c r="GF176" s="239">
        <v>223009.28599999999</v>
      </c>
      <c r="GG176" s="239">
        <v>642089.17727868899</v>
      </c>
      <c r="GH176" s="239" t="s">
        <v>473</v>
      </c>
      <c r="GI176" s="239">
        <v>293530.93328175403</v>
      </c>
      <c r="GJ176" s="239">
        <v>387792.71533161501</v>
      </c>
      <c r="GK176" s="239">
        <v>322192.14635135198</v>
      </c>
      <c r="GL176" s="239">
        <v>226522.07615288199</v>
      </c>
      <c r="GM176" s="239">
        <v>213721.76986417701</v>
      </c>
      <c r="GN176" s="239">
        <v>208048</v>
      </c>
      <c r="GO176" s="239">
        <v>204937.88985754899</v>
      </c>
      <c r="GP176" s="239">
        <v>353121</v>
      </c>
      <c r="GQ176" s="239">
        <v>298904.66658763803</v>
      </c>
      <c r="GR176" s="239">
        <v>692196.31670658698</v>
      </c>
      <c r="GS176" s="239">
        <v>496981.45079317701</v>
      </c>
      <c r="GT176" s="239">
        <v>295180.30592496099</v>
      </c>
      <c r="GU176" s="239">
        <v>331400.464941132</v>
      </c>
      <c r="GV176" s="239">
        <v>327640.62738604</v>
      </c>
      <c r="GW176" s="239">
        <v>266032.4914002</v>
      </c>
      <c r="GX176" s="239">
        <v>352850.046871431</v>
      </c>
      <c r="GY176" s="239">
        <v>260822.14134615401</v>
      </c>
      <c r="GZ176" s="239">
        <v>297551.96873195801</v>
      </c>
      <c r="HA176" s="239">
        <v>204884.49461538499</v>
      </c>
      <c r="HB176" s="239">
        <v>354570.907155425</v>
      </c>
      <c r="HC176" s="239">
        <v>498872.96843573602</v>
      </c>
      <c r="HD176" s="239">
        <v>490804.66497369902</v>
      </c>
      <c r="HE176" s="239">
        <v>236832.82528853801</v>
      </c>
      <c r="HF176" s="239">
        <v>211151.44559387001</v>
      </c>
      <c r="HG176" s="239">
        <v>604502.83357959404</v>
      </c>
      <c r="HH176" s="239">
        <v>395079.74061979598</v>
      </c>
      <c r="HI176" s="239">
        <v>198328.927809607</v>
      </c>
      <c r="HJ176" s="239">
        <v>299767.32046319899</v>
      </c>
      <c r="HK176" s="239">
        <v>262803.19242043199</v>
      </c>
      <c r="HL176" s="239">
        <v>205960.04546753701</v>
      </c>
      <c r="HM176" s="239">
        <v>129278.813741955</v>
      </c>
      <c r="HN176" s="239">
        <v>320378.996134246</v>
      </c>
      <c r="HO176" s="239">
        <v>344138.66571428598</v>
      </c>
      <c r="HP176" s="239">
        <v>626271.39351351396</v>
      </c>
      <c r="HQ176" s="239">
        <v>295267.839514438</v>
      </c>
      <c r="HR176" s="239">
        <v>452304.92187424202</v>
      </c>
      <c r="HS176" s="239">
        <v>590765.54023316002</v>
      </c>
      <c r="HT176" s="239">
        <v>330765.012393385</v>
      </c>
      <c r="HU176" s="239">
        <v>249059.73931682299</v>
      </c>
      <c r="HV176" s="239">
        <v>240473.72975443499</v>
      </c>
      <c r="HW176" s="239">
        <v>216217.93852678599</v>
      </c>
      <c r="HX176" s="239">
        <v>451824.275821444</v>
      </c>
      <c r="HY176" s="239">
        <v>339947.80214057502</v>
      </c>
      <c r="HZ176" s="239">
        <v>180165.13345193601</v>
      </c>
      <c r="IA176" s="239">
        <v>171385.331378264</v>
      </c>
      <c r="IB176" s="239">
        <v>183437.92226540201</v>
      </c>
      <c r="IC176" s="239">
        <v>293885.42647175898</v>
      </c>
      <c r="ID176" s="239">
        <v>433979.814429491</v>
      </c>
      <c r="IE176" s="239">
        <v>283724.81610679202</v>
      </c>
      <c r="IF176" s="239">
        <v>209623.324443555</v>
      </c>
      <c r="IG176" s="239">
        <v>256234.43322073299</v>
      </c>
      <c r="IH176" s="256"/>
      <c r="II176" s="256"/>
      <c r="IJ176" s="256"/>
      <c r="IK176" s="256"/>
      <c r="IL176" s="256"/>
      <c r="IM176" s="256"/>
      <c r="IN176" s="256"/>
      <c r="IO176" s="256"/>
      <c r="IP176" s="219"/>
    </row>
    <row r="177" spans="1:250" ht="15.75" customHeight="1">
      <c r="A177" s="237">
        <v>44927</v>
      </c>
      <c r="B177" s="255">
        <v>49465</v>
      </c>
      <c r="C177" s="255">
        <v>57900</v>
      </c>
      <c r="D177" s="255">
        <v>50810</v>
      </c>
      <c r="E177" s="255">
        <v>85500</v>
      </c>
      <c r="F177" s="255">
        <v>137999</v>
      </c>
      <c r="G177" s="255">
        <v>78050</v>
      </c>
      <c r="H177" s="256"/>
      <c r="I177" s="256"/>
      <c r="J177" s="255">
        <v>45894</v>
      </c>
      <c r="K177" s="255">
        <v>22232</v>
      </c>
      <c r="L177" s="255">
        <v>5328</v>
      </c>
      <c r="M177" s="255">
        <v>234009</v>
      </c>
      <c r="N177" s="255">
        <v>48471</v>
      </c>
      <c r="O177" s="255">
        <v>15383</v>
      </c>
      <c r="P177" s="255">
        <v>159666</v>
      </c>
      <c r="Q177" s="255">
        <v>16966</v>
      </c>
      <c r="R177" s="255">
        <v>8897</v>
      </c>
      <c r="S177" s="255">
        <v>22902</v>
      </c>
      <c r="T177" s="255">
        <v>98538</v>
      </c>
      <c r="U177" s="255">
        <v>454426</v>
      </c>
      <c r="V177" s="256"/>
      <c r="W177" s="256"/>
      <c r="X177" s="256"/>
      <c r="Y177" s="256"/>
      <c r="Z177" s="256"/>
      <c r="AA177" s="256"/>
      <c r="AB177" s="256"/>
      <c r="AC177" s="256"/>
      <c r="AD177" s="255">
        <v>84145.269825918804</v>
      </c>
      <c r="AE177" s="255">
        <v>3149.3080270792998</v>
      </c>
      <c r="AF177" s="255">
        <v>30.422147001934199</v>
      </c>
      <c r="AG177" s="255">
        <v>114</v>
      </c>
      <c r="AH177" s="255">
        <v>118</v>
      </c>
      <c r="AI177" s="255">
        <v>14003</v>
      </c>
      <c r="AJ177" s="255">
        <v>101560</v>
      </c>
      <c r="AK177" s="255">
        <v>7505592.7823984502</v>
      </c>
      <c r="AL177" s="255">
        <v>533060.08365570602</v>
      </c>
      <c r="AM177" s="255">
        <v>6164.7674081237901</v>
      </c>
      <c r="AN177" s="255">
        <v>1234</v>
      </c>
      <c r="AO177" s="255">
        <v>3339</v>
      </c>
      <c r="AP177" s="255">
        <v>1314496</v>
      </c>
      <c r="AQ177" s="255">
        <v>9363886.63346228</v>
      </c>
      <c r="AR177" s="255">
        <v>7851741.63346228</v>
      </c>
      <c r="AS177" s="255">
        <v>1512145</v>
      </c>
      <c r="AT177" s="255">
        <v>9363886.63346228</v>
      </c>
      <c r="AU177" s="256"/>
      <c r="AV177" s="256"/>
      <c r="AW177" s="256"/>
      <c r="AX177" s="256"/>
      <c r="AY177" s="256"/>
      <c r="AZ177" s="256"/>
      <c r="BA177" s="256"/>
      <c r="BB177" s="256"/>
      <c r="BC177" s="256"/>
      <c r="BD177" s="256"/>
      <c r="BE177" s="256"/>
      <c r="BF177" s="256"/>
      <c r="BG177" s="256"/>
      <c r="BH177" s="256"/>
      <c r="BI177" s="240">
        <v>44553.710687960702</v>
      </c>
      <c r="BJ177" s="240">
        <v>4236.6640049140096</v>
      </c>
      <c r="BK177" s="240">
        <v>850</v>
      </c>
      <c r="BL177" s="240">
        <v>435.96191646191699</v>
      </c>
      <c r="BM177" s="240">
        <v>32149.063267813301</v>
      </c>
      <c r="BN177" s="240">
        <v>3429.60012285012</v>
      </c>
      <c r="BO177" s="240">
        <v>85655</v>
      </c>
      <c r="BP177" s="240">
        <v>9700672.62223587</v>
      </c>
      <c r="BQ177" s="240">
        <v>1201708.6124078601</v>
      </c>
      <c r="BR177" s="240">
        <v>194859</v>
      </c>
      <c r="BS177" s="240">
        <v>142041.004914005</v>
      </c>
      <c r="BT177" s="240">
        <v>6092263.6787469303</v>
      </c>
      <c r="BU177" s="240">
        <v>898188.88390663394</v>
      </c>
      <c r="BV177" s="240">
        <v>18229733.8022113</v>
      </c>
      <c r="BW177" s="240">
        <v>16126153.8022113</v>
      </c>
      <c r="BX177" s="240">
        <v>2103580</v>
      </c>
      <c r="BY177" s="240">
        <v>18229733.8022113</v>
      </c>
      <c r="BZ177" s="240">
        <v>122794.58027044201</v>
      </c>
      <c r="CA177" s="256">
        <v>1070</v>
      </c>
      <c r="CB177" s="256">
        <v>400</v>
      </c>
      <c r="CC177" s="256">
        <v>174</v>
      </c>
      <c r="CD177" s="256"/>
      <c r="CE177" s="256">
        <v>958230</v>
      </c>
      <c r="CF177" s="240">
        <v>30114206</v>
      </c>
      <c r="CG177" s="274">
        <v>316578387.63065577</v>
      </c>
      <c r="CH177" s="256"/>
      <c r="CI177" s="256"/>
      <c r="CJ177" s="258">
        <v>6049.5199682643797</v>
      </c>
      <c r="CK177" s="272">
        <v>41.850622916526902</v>
      </c>
      <c r="CL177" s="272">
        <v>12.8302385534157</v>
      </c>
      <c r="CM177" s="272">
        <v>16.0358013977791</v>
      </c>
      <c r="CN177" s="272">
        <v>8.5977135829928706</v>
      </c>
      <c r="CO177" s="272">
        <v>4.3272190297185702</v>
      </c>
      <c r="CP177" s="272">
        <v>6.8385513756280201</v>
      </c>
      <c r="CQ177" s="272">
        <v>9.5198531439388692</v>
      </c>
      <c r="CR177" s="255">
        <v>5325</v>
      </c>
      <c r="CS177" s="255">
        <v>50616</v>
      </c>
      <c r="CT177" s="255">
        <v>15255</v>
      </c>
      <c r="CU177" s="255">
        <v>133101</v>
      </c>
      <c r="CV177" s="255">
        <v>4320</v>
      </c>
      <c r="CW177" s="255">
        <v>42824</v>
      </c>
      <c r="CX177" s="255">
        <v>5004</v>
      </c>
      <c r="CY177" s="255">
        <v>35878</v>
      </c>
      <c r="CZ177" s="255">
        <v>112552.318</v>
      </c>
      <c r="DA177" s="255">
        <v>1162373.0730000001</v>
      </c>
      <c r="DB177" s="255">
        <v>87464.104999999996</v>
      </c>
      <c r="DC177" s="255">
        <v>899154.19299999997</v>
      </c>
      <c r="DD177" s="256"/>
      <c r="DE177" s="255">
        <v>312291</v>
      </c>
      <c r="DF177" s="273">
        <v>20.370914628039248</v>
      </c>
      <c r="DG177" s="273">
        <v>68.95416508634581</v>
      </c>
      <c r="DH177" s="273">
        <v>69.5840478012787</v>
      </c>
      <c r="DI177" s="238">
        <v>230782.45300000001</v>
      </c>
      <c r="DJ177" s="238">
        <v>75427.792000000001</v>
      </c>
      <c r="DK177" s="238">
        <v>173157.80100000001</v>
      </c>
      <c r="DL177" s="238">
        <v>293871.86700000003</v>
      </c>
      <c r="DM177" s="238">
        <v>12987.317999999999</v>
      </c>
      <c r="DN177" s="238">
        <v>13858.466479999999</v>
      </c>
      <c r="DO177" s="238">
        <v>82.272999999999996</v>
      </c>
      <c r="DP177" s="238">
        <v>325.50599999999997</v>
      </c>
      <c r="DQ177" s="238">
        <v>800493.47647999995</v>
      </c>
      <c r="DR177" s="238">
        <v>17154</v>
      </c>
      <c r="DS177" s="238">
        <v>4272</v>
      </c>
      <c r="DT177" s="238">
        <v>50387</v>
      </c>
      <c r="DU177" s="238">
        <v>15243</v>
      </c>
      <c r="DV177" s="238">
        <v>323</v>
      </c>
      <c r="DW177" s="238">
        <v>2628</v>
      </c>
      <c r="DX177" s="238">
        <v>29814</v>
      </c>
      <c r="DY177" s="256">
        <v>0</v>
      </c>
      <c r="DZ177" s="238">
        <v>119821</v>
      </c>
      <c r="EA177" s="238">
        <v>1978286</v>
      </c>
      <c r="EB177" s="238">
        <v>11658</v>
      </c>
      <c r="EC177" s="238">
        <v>13208</v>
      </c>
      <c r="ED177" s="238">
        <v>560</v>
      </c>
      <c r="EE177" s="238">
        <v>7469</v>
      </c>
      <c r="EF177" s="238">
        <v>3148</v>
      </c>
      <c r="EG177" s="238">
        <v>4151</v>
      </c>
      <c r="EH177" s="238">
        <v>293</v>
      </c>
      <c r="EI177" s="256"/>
      <c r="EJ177" s="256"/>
      <c r="EK177" s="256"/>
      <c r="EL177" s="256"/>
      <c r="EM177" s="256"/>
      <c r="EN177" s="238">
        <v>298169</v>
      </c>
      <c r="EO177" s="238">
        <v>41159</v>
      </c>
      <c r="EP177" s="238">
        <v>10124</v>
      </c>
      <c r="EQ177" s="238">
        <v>22694</v>
      </c>
      <c r="ER177" s="238">
        <v>20364</v>
      </c>
      <c r="ES177" s="238">
        <v>8169</v>
      </c>
      <c r="ET177" s="238">
        <v>18514</v>
      </c>
      <c r="EU177" s="238">
        <v>76985</v>
      </c>
      <c r="EV177" s="238">
        <v>969793</v>
      </c>
      <c r="EW177" s="238">
        <v>79964</v>
      </c>
      <c r="EX177" s="238">
        <v>17220</v>
      </c>
      <c r="EY177" s="238">
        <v>99684</v>
      </c>
      <c r="EZ177" s="238">
        <v>81502</v>
      </c>
      <c r="FA177" s="238">
        <v>24854</v>
      </c>
      <c r="FB177" s="238">
        <v>88466</v>
      </c>
      <c r="FC177" s="238">
        <v>266801</v>
      </c>
      <c r="FD177" s="238">
        <v>3.3</v>
      </c>
      <c r="FE177" s="238">
        <v>1.9</v>
      </c>
      <c r="FF177" s="238">
        <v>1.7</v>
      </c>
      <c r="FG177" s="238">
        <v>4.4000000000000004</v>
      </c>
      <c r="FH177" s="238">
        <v>4</v>
      </c>
      <c r="FI177" s="238">
        <v>3</v>
      </c>
      <c r="FJ177" s="238">
        <v>4.8</v>
      </c>
      <c r="FK177" s="238">
        <v>3.5</v>
      </c>
      <c r="FL177" s="238">
        <v>62</v>
      </c>
      <c r="FM177" s="238">
        <v>48.6</v>
      </c>
      <c r="FN177" s="238">
        <v>53</v>
      </c>
      <c r="FO177" s="238">
        <v>75.8</v>
      </c>
      <c r="FP177" s="238">
        <v>69.7</v>
      </c>
      <c r="FQ177" s="238">
        <v>75.7</v>
      </c>
      <c r="FR177" s="238">
        <v>74.599999999999994</v>
      </c>
      <c r="FS177" s="238">
        <v>56.8</v>
      </c>
      <c r="FT177" s="255">
        <v>102666</v>
      </c>
      <c r="FU177" s="255">
        <v>41563</v>
      </c>
      <c r="FV177" s="255">
        <v>40880</v>
      </c>
      <c r="FW177" s="255">
        <v>683</v>
      </c>
      <c r="FX177" s="255">
        <v>61103</v>
      </c>
      <c r="FY177" s="255">
        <v>139833560.613534</v>
      </c>
      <c r="FZ177" s="255">
        <v>102105453.27947301</v>
      </c>
      <c r="GA177" s="255">
        <v>14122804.8192247</v>
      </c>
      <c r="GB177" s="255">
        <v>574064.80222499999</v>
      </c>
      <c r="GC177" s="255">
        <v>2107.6614563865701</v>
      </c>
      <c r="GD177" s="239">
        <v>159514.48224206528</v>
      </c>
      <c r="GE177" s="239">
        <v>123822.17639175251</v>
      </c>
      <c r="GF177" s="239">
        <v>133176.59</v>
      </c>
      <c r="GG177" s="239">
        <v>486361.77407051303</v>
      </c>
      <c r="GH177" s="239"/>
      <c r="GI177" s="239">
        <v>184065.75888961001</v>
      </c>
      <c r="GJ177" s="239">
        <v>290534.9919577213</v>
      </c>
      <c r="GK177" s="239">
        <v>323401.11905405414</v>
      </c>
      <c r="GL177" s="239">
        <v>154456.45527372224</v>
      </c>
      <c r="GM177" s="239">
        <v>151042.33348047582</v>
      </c>
      <c r="GN177" s="239">
        <v>128530.46673333349</v>
      </c>
      <c r="GO177" s="239">
        <v>140378.34515239488</v>
      </c>
      <c r="GP177" s="239">
        <v>268385.1283646815</v>
      </c>
      <c r="GQ177" s="239">
        <v>193458.46450473715</v>
      </c>
      <c r="GR177" s="239">
        <v>792584.90090361424</v>
      </c>
      <c r="GS177" s="239">
        <v>362616.8261118232</v>
      </c>
      <c r="GT177" s="239">
        <v>204577.53004249331</v>
      </c>
      <c r="GU177" s="239">
        <v>238185.47552685344</v>
      </c>
      <c r="GV177" s="239">
        <v>197574.77793054548</v>
      </c>
      <c r="GW177" s="239">
        <v>179233.97466820959</v>
      </c>
      <c r="GX177" s="239">
        <v>233124.94868581192</v>
      </c>
      <c r="GY177" s="239">
        <v>205685.89956112861</v>
      </c>
      <c r="GZ177" s="239">
        <v>228486.77584153277</v>
      </c>
      <c r="HA177" s="239">
        <v>138725.37013333334</v>
      </c>
      <c r="HB177" s="239">
        <v>270393.02945961966</v>
      </c>
      <c r="HC177" s="239">
        <v>491386.23041294201</v>
      </c>
      <c r="HD177" s="239">
        <v>341217.19637478061</v>
      </c>
      <c r="HE177" s="239">
        <v>179878.90663825237</v>
      </c>
      <c r="HF177" s="239">
        <v>150167.72640569409</v>
      </c>
      <c r="HG177" s="239">
        <v>718346.05719001102</v>
      </c>
      <c r="HH177" s="239">
        <v>301414.990372787</v>
      </c>
      <c r="HI177" s="239">
        <v>135965.02621829891</v>
      </c>
      <c r="HJ177" s="239">
        <v>221625.93264857476</v>
      </c>
      <c r="HK177" s="239">
        <v>190653.55297994774</v>
      </c>
      <c r="HL177" s="239">
        <v>144457.69784670585</v>
      </c>
      <c r="HM177" s="239">
        <v>91152.486763811059</v>
      </c>
      <c r="HN177" s="239">
        <v>234692.53776613815</v>
      </c>
      <c r="HO177" s="239">
        <v>241053.90538461541</v>
      </c>
      <c r="HP177" s="239">
        <v>534987.2791216214</v>
      </c>
      <c r="HQ177" s="239">
        <v>202944.97204169308</v>
      </c>
      <c r="HR177" s="239">
        <v>424163.25110543426</v>
      </c>
      <c r="HS177" s="239">
        <v>446321.32824912807</v>
      </c>
      <c r="HT177" s="239">
        <v>274005.94147632294</v>
      </c>
      <c r="HU177" s="239">
        <v>184371.16522687592</v>
      </c>
      <c r="HV177" s="239">
        <v>177037.95077262737</v>
      </c>
      <c r="HW177" s="239">
        <v>150110.21027568908</v>
      </c>
      <c r="HX177" s="239">
        <v>385202.77253931528</v>
      </c>
      <c r="HY177" s="239">
        <v>256560.96115606942</v>
      </c>
      <c r="HZ177" s="239">
        <v>138507.79918669147</v>
      </c>
      <c r="IA177" s="239">
        <v>135852.36386596333</v>
      </c>
      <c r="IB177" s="239">
        <v>135018.81161090717</v>
      </c>
      <c r="IC177" s="239">
        <v>208074.50307063939</v>
      </c>
      <c r="ID177" s="239">
        <v>359061.81440816313</v>
      </c>
      <c r="IE177" s="239">
        <v>212334.09278053627</v>
      </c>
      <c r="IF177" s="239">
        <v>132729.92936680946</v>
      </c>
      <c r="IG177" s="239">
        <v>185898.94659077772</v>
      </c>
      <c r="IH177" s="256"/>
      <c r="II177" s="256"/>
      <c r="IJ177" s="256"/>
      <c r="IK177" s="256"/>
      <c r="IL177" s="256"/>
      <c r="IM177" s="256"/>
      <c r="IN177" s="256"/>
      <c r="IO177" s="256"/>
      <c r="IP177" s="219"/>
    </row>
    <row r="178" spans="1:250" ht="15.75" customHeight="1">
      <c r="A178" s="237">
        <v>44958</v>
      </c>
      <c r="B178" s="255">
        <v>49430</v>
      </c>
      <c r="C178" s="255">
        <v>58200</v>
      </c>
      <c r="D178" s="255">
        <v>53000</v>
      </c>
      <c r="E178" s="255">
        <v>89000</v>
      </c>
      <c r="F178" s="255">
        <v>145056</v>
      </c>
      <c r="G178" s="255">
        <v>80750</v>
      </c>
      <c r="H178" s="256"/>
      <c r="I178" s="256"/>
      <c r="J178" s="255">
        <v>29633</v>
      </c>
      <c r="K178" s="255">
        <v>18209</v>
      </c>
      <c r="L178" s="255">
        <v>4747</v>
      </c>
      <c r="M178" s="255">
        <v>155832</v>
      </c>
      <c r="N178" s="255">
        <v>42486</v>
      </c>
      <c r="O178" s="255">
        <v>11566</v>
      </c>
      <c r="P178" s="255">
        <v>101252</v>
      </c>
      <c r="Q178" s="255">
        <v>14872</v>
      </c>
      <c r="R178" s="255">
        <v>6607</v>
      </c>
      <c r="S178" s="255">
        <v>19630</v>
      </c>
      <c r="T178" s="255">
        <v>99451</v>
      </c>
      <c r="U178" s="255">
        <v>441842</v>
      </c>
      <c r="V178" s="256"/>
      <c r="W178" s="256"/>
      <c r="X178" s="256"/>
      <c r="Y178" s="256"/>
      <c r="Z178" s="256"/>
      <c r="AA178" s="256"/>
      <c r="AB178" s="256"/>
      <c r="AC178" s="256"/>
      <c r="AD178" s="255">
        <v>76498.240036031202</v>
      </c>
      <c r="AE178" s="255">
        <v>2565.9430013576198</v>
      </c>
      <c r="AF178" s="255">
        <v>40.125082744707399</v>
      </c>
      <c r="AG178" s="255">
        <v>151</v>
      </c>
      <c r="AH178" s="255">
        <v>131</v>
      </c>
      <c r="AI178" s="255">
        <v>11276.691879866499</v>
      </c>
      <c r="AJ178" s="255">
        <v>90663</v>
      </c>
      <c r="AK178" s="255">
        <v>6909483.6876047496</v>
      </c>
      <c r="AL178" s="255">
        <v>431357.154645645</v>
      </c>
      <c r="AM178" s="255">
        <v>8428.4672904703202</v>
      </c>
      <c r="AN178" s="255">
        <v>1720</v>
      </c>
      <c r="AO178" s="255">
        <v>3868</v>
      </c>
      <c r="AP178" s="255">
        <v>1078850.0133481601</v>
      </c>
      <c r="AQ178" s="255">
        <v>8433707.32288903</v>
      </c>
      <c r="AR178" s="255">
        <v>7180495.32288903</v>
      </c>
      <c r="AS178" s="255">
        <v>1253212</v>
      </c>
      <c r="AT178" s="255">
        <v>8433707.32288903</v>
      </c>
      <c r="AU178" s="256"/>
      <c r="AV178" s="256"/>
      <c r="AW178" s="256"/>
      <c r="AX178" s="256"/>
      <c r="AY178" s="256"/>
      <c r="AZ178" s="256"/>
      <c r="BA178" s="256"/>
      <c r="BB178" s="256"/>
      <c r="BC178" s="256"/>
      <c r="BD178" s="256"/>
      <c r="BE178" s="256"/>
      <c r="BF178" s="256"/>
      <c r="BG178" s="256"/>
      <c r="BH178" s="256"/>
      <c r="BI178" s="240">
        <v>41534.445593919299</v>
      </c>
      <c r="BJ178" s="240">
        <v>4261.2327111800796</v>
      </c>
      <c r="BK178" s="240">
        <v>507.30622009569402</v>
      </c>
      <c r="BL178" s="240">
        <v>287.11833843412802</v>
      </c>
      <c r="BM178" s="240">
        <v>26503.055433423899</v>
      </c>
      <c r="BN178" s="240">
        <v>3262.8417029469701</v>
      </c>
      <c r="BO178" s="240">
        <v>76356</v>
      </c>
      <c r="BP178" s="240">
        <v>9155698.4269149508</v>
      </c>
      <c r="BQ178" s="240">
        <v>1227004.69089185</v>
      </c>
      <c r="BR178" s="240">
        <v>115416.820308347</v>
      </c>
      <c r="BS178" s="240">
        <v>103631.82973404</v>
      </c>
      <c r="BT178" s="240">
        <v>5004759.4603503002</v>
      </c>
      <c r="BU178" s="240">
        <v>832455.75126801396</v>
      </c>
      <c r="BV178" s="240">
        <v>16438966.9794675</v>
      </c>
      <c r="BW178" s="240">
        <v>13865846.9794675</v>
      </c>
      <c r="BX178" s="240">
        <v>2573120</v>
      </c>
      <c r="BY178" s="240">
        <v>16438966.9794675</v>
      </c>
      <c r="BZ178" s="240">
        <v>130112.224268644</v>
      </c>
      <c r="CA178" s="256">
        <v>1082</v>
      </c>
      <c r="CB178" s="256">
        <v>403</v>
      </c>
      <c r="CC178" s="256">
        <v>176</v>
      </c>
      <c r="CD178" s="256"/>
      <c r="CE178" s="256">
        <v>895938</v>
      </c>
      <c r="CF178" s="240">
        <v>29752661</v>
      </c>
      <c r="CG178" s="240">
        <v>318416998</v>
      </c>
      <c r="CH178" s="256"/>
      <c r="CI178" s="256"/>
      <c r="CJ178" s="258">
        <v>6280.0738131805101</v>
      </c>
      <c r="CK178" s="272">
        <v>41.995321038641499</v>
      </c>
      <c r="CL178" s="272">
        <v>14.2788565637983</v>
      </c>
      <c r="CM178" s="272">
        <v>15.1721152986548</v>
      </c>
      <c r="CN178" s="272">
        <v>8.9659288288559793</v>
      </c>
      <c r="CO178" s="272">
        <v>3.4606267512129598</v>
      </c>
      <c r="CP178" s="272">
        <v>6.8604424663788404</v>
      </c>
      <c r="CQ178" s="272">
        <v>9.2667090524576192</v>
      </c>
      <c r="CR178" s="255">
        <v>3368</v>
      </c>
      <c r="CS178" s="255">
        <v>30705</v>
      </c>
      <c r="CT178" s="255">
        <v>13581</v>
      </c>
      <c r="CU178" s="255">
        <v>111686</v>
      </c>
      <c r="CV178" s="255">
        <v>3551</v>
      </c>
      <c r="CW178" s="255">
        <v>36642</v>
      </c>
      <c r="CX178" s="255">
        <v>4449</v>
      </c>
      <c r="CY178" s="255">
        <v>30853</v>
      </c>
      <c r="CZ178" s="255">
        <v>99519.717999999993</v>
      </c>
      <c r="DA178" s="255">
        <v>1057448.338</v>
      </c>
      <c r="DB178" s="255">
        <v>80336.399999999994</v>
      </c>
      <c r="DC178" s="255">
        <v>827576.13</v>
      </c>
      <c r="DD178" s="256"/>
      <c r="DE178" s="255">
        <v>212184</v>
      </c>
      <c r="DF178" s="273">
        <v>24.650992629767021</v>
      </c>
      <c r="DG178" s="273">
        <v>69.174958769352756</v>
      </c>
      <c r="DH178" s="273">
        <v>69.897524152173304</v>
      </c>
      <c r="DI178" s="255">
        <v>245829.49799999999</v>
      </c>
      <c r="DJ178" s="255">
        <v>77048.202999999994</v>
      </c>
      <c r="DK178" s="255">
        <v>162148.633</v>
      </c>
      <c r="DL178" s="255">
        <v>254418.94699999999</v>
      </c>
      <c r="DM178" s="255">
        <v>12694.028</v>
      </c>
      <c r="DN178" s="255">
        <v>14269.855</v>
      </c>
      <c r="DO178" s="255">
        <v>78.962000000000003</v>
      </c>
      <c r="DP178" s="255">
        <v>323.81299999999999</v>
      </c>
      <c r="DQ178" s="255">
        <v>766811.93900000001</v>
      </c>
      <c r="DR178" s="238">
        <v>16712</v>
      </c>
      <c r="DS178" s="238">
        <v>3781</v>
      </c>
      <c r="DT178" s="238">
        <v>49508</v>
      </c>
      <c r="DU178" s="238">
        <v>12063</v>
      </c>
      <c r="DV178" s="238">
        <v>288</v>
      </c>
      <c r="DW178" s="238">
        <v>2292</v>
      </c>
      <c r="DX178" s="238">
        <v>27729</v>
      </c>
      <c r="DY178" s="256">
        <v>0</v>
      </c>
      <c r="DZ178" s="238">
        <v>112373</v>
      </c>
      <c r="EA178" s="238">
        <v>1850123</v>
      </c>
      <c r="EB178" s="259">
        <v>9882</v>
      </c>
      <c r="EC178" s="259">
        <v>15647</v>
      </c>
      <c r="ED178" s="259">
        <v>729</v>
      </c>
      <c r="EE178" s="259">
        <v>8911</v>
      </c>
      <c r="EF178" s="259">
        <v>2934</v>
      </c>
      <c r="EG178" s="259">
        <v>3623</v>
      </c>
      <c r="EH178" s="259">
        <v>168</v>
      </c>
      <c r="EI178" s="256"/>
      <c r="EJ178" s="256"/>
      <c r="EK178" s="256"/>
      <c r="EL178" s="256"/>
      <c r="EM178" s="256"/>
      <c r="EN178" s="238">
        <v>278775</v>
      </c>
      <c r="EO178" s="238">
        <v>37976</v>
      </c>
      <c r="EP178" s="238">
        <v>9460</v>
      </c>
      <c r="EQ178" s="238">
        <v>19155</v>
      </c>
      <c r="ER178" s="238">
        <v>20990</v>
      </c>
      <c r="ES178" s="238">
        <v>8521</v>
      </c>
      <c r="ET178" s="238">
        <v>14133</v>
      </c>
      <c r="EU178" s="238">
        <v>76121</v>
      </c>
      <c r="EV178" s="238">
        <v>872339</v>
      </c>
      <c r="EW178" s="238">
        <v>78349</v>
      </c>
      <c r="EX178" s="238">
        <v>16879</v>
      </c>
      <c r="EY178" s="238">
        <v>82983</v>
      </c>
      <c r="EZ178" s="238">
        <v>81222</v>
      </c>
      <c r="FA178" s="238">
        <v>24040</v>
      </c>
      <c r="FB178" s="238">
        <v>69348</v>
      </c>
      <c r="FC178" s="238">
        <v>238371</v>
      </c>
      <c r="FD178" s="238">
        <v>3.1</v>
      </c>
      <c r="FE178" s="238">
        <v>2.1</v>
      </c>
      <c r="FF178" s="238">
        <v>1.8</v>
      </c>
      <c r="FG178" s="238">
        <v>4.3</v>
      </c>
      <c r="FH178" s="238">
        <v>3.9</v>
      </c>
      <c r="FI178" s="238">
        <v>2.8</v>
      </c>
      <c r="FJ178" s="238">
        <v>4.9000000000000004</v>
      </c>
      <c r="FK178" s="238">
        <v>3.1</v>
      </c>
      <c r="FL178" s="238">
        <v>60.8</v>
      </c>
      <c r="FM178" s="238">
        <v>52.5</v>
      </c>
      <c r="FN178" s="238">
        <v>56</v>
      </c>
      <c r="FO178" s="238">
        <v>64.7</v>
      </c>
      <c r="FP178" s="238">
        <v>71.400000000000006</v>
      </c>
      <c r="FQ178" s="238">
        <v>78.8</v>
      </c>
      <c r="FR178" s="238">
        <v>64.7</v>
      </c>
      <c r="FS178" s="238">
        <v>54.1</v>
      </c>
      <c r="FT178" s="255">
        <v>102939</v>
      </c>
      <c r="FU178" s="255">
        <v>42172</v>
      </c>
      <c r="FV178" s="255">
        <v>41499</v>
      </c>
      <c r="FW178" s="255">
        <v>672</v>
      </c>
      <c r="FX178" s="255">
        <v>60768</v>
      </c>
      <c r="FY178" s="255">
        <v>252154958.65872699</v>
      </c>
      <c r="FZ178" s="255">
        <v>187321456.27794701</v>
      </c>
      <c r="GA178" s="255">
        <v>14175206.211528201</v>
      </c>
      <c r="GB178" s="255">
        <v>575872.37615121005</v>
      </c>
      <c r="GC178" s="255">
        <v>2266.6520153750298</v>
      </c>
      <c r="GD178" s="239">
        <v>163007.49979201047</v>
      </c>
      <c r="GE178" s="239">
        <v>126756.13131313144</v>
      </c>
      <c r="GF178" s="239">
        <v>156729.036666667</v>
      </c>
      <c r="GG178" s="239">
        <v>493435.81707547099</v>
      </c>
      <c r="GH178" s="239"/>
      <c r="GI178" s="239">
        <v>199475.900134961</v>
      </c>
      <c r="GJ178" s="239">
        <v>288944.83462278504</v>
      </c>
      <c r="GK178" s="239">
        <v>345846.07083333324</v>
      </c>
      <c r="GL178" s="239">
        <v>155895.10024479785</v>
      </c>
      <c r="GM178" s="239">
        <v>157981.14701442822</v>
      </c>
      <c r="GN178" s="239">
        <v>144570.24738883637</v>
      </c>
      <c r="GO178" s="239">
        <v>130383.25291248185</v>
      </c>
      <c r="GP178" s="239">
        <v>239491.55319015164</v>
      </c>
      <c r="GQ178" s="239">
        <v>183248.27444260943</v>
      </c>
      <c r="GR178" s="239">
        <v>511941.87708333321</v>
      </c>
      <c r="GS178" s="239">
        <v>346078.08946129674</v>
      </c>
      <c r="GT178" s="239">
        <v>208215.51533413838</v>
      </c>
      <c r="GU178" s="239">
        <v>249745.66155194651</v>
      </c>
      <c r="GV178" s="239">
        <v>221534.13927617672</v>
      </c>
      <c r="GW178" s="239">
        <v>174476.8038504539</v>
      </c>
      <c r="GX178" s="239">
        <v>235092.61568826987</v>
      </c>
      <c r="GY178" s="239">
        <v>195475.72056249995</v>
      </c>
      <c r="GZ178" s="239">
        <v>209499.55776464599</v>
      </c>
      <c r="HA178" s="239">
        <v>139625.37066666663</v>
      </c>
      <c r="HB178" s="239">
        <v>273510.40137173422</v>
      </c>
      <c r="HC178" s="239">
        <v>430662.28857494792</v>
      </c>
      <c r="HD178" s="239">
        <v>334978.11552508606</v>
      </c>
      <c r="HE178" s="239">
        <v>158448.43075511881</v>
      </c>
      <c r="HF178" s="239">
        <v>163433.70259124087</v>
      </c>
      <c r="HG178" s="239">
        <v>462160.85025700898</v>
      </c>
      <c r="HH178" s="239">
        <v>302097.85717350699</v>
      </c>
      <c r="HI178" s="239">
        <v>144996.46273809567</v>
      </c>
      <c r="HJ178" s="239">
        <v>228810.17958339714</v>
      </c>
      <c r="HK178" s="239">
        <v>200033.38437584136</v>
      </c>
      <c r="HL178" s="239">
        <v>162566.28226010752</v>
      </c>
      <c r="HM178" s="239">
        <v>95593.36979401602</v>
      </c>
      <c r="HN178" s="239">
        <v>257395.02383654239</v>
      </c>
      <c r="HO178" s="239">
        <v>320740.03545454546</v>
      </c>
      <c r="HP178" s="239">
        <v>459980.42952542356</v>
      </c>
      <c r="HQ178" s="239">
        <v>226500.97991838594</v>
      </c>
      <c r="HR178" s="239">
        <v>352771.22385914082</v>
      </c>
      <c r="HS178" s="239">
        <v>557910.69557239476</v>
      </c>
      <c r="HT178" s="239">
        <v>262279.65999089635</v>
      </c>
      <c r="HU178" s="239">
        <v>198771.95363557123</v>
      </c>
      <c r="HV178" s="239">
        <v>180405.28937795456</v>
      </c>
      <c r="HW178" s="239">
        <v>160238.04519230773</v>
      </c>
      <c r="HX178" s="239">
        <v>395605.6869619799</v>
      </c>
      <c r="HY178" s="239">
        <v>246023.29538243625</v>
      </c>
      <c r="HZ178" s="239">
        <v>139444.29125613361</v>
      </c>
      <c r="IA178" s="239">
        <v>152216.8491811023</v>
      </c>
      <c r="IB178" s="239">
        <v>129517.15922713948</v>
      </c>
      <c r="IC178" s="239">
        <v>209814.06380828153</v>
      </c>
      <c r="ID178" s="239">
        <v>338760.13371727738</v>
      </c>
      <c r="IE178" s="239">
        <v>211742.36365800188</v>
      </c>
      <c r="IF178" s="239">
        <v>121300.1226511229</v>
      </c>
      <c r="IG178" s="239">
        <v>199287.65150485493</v>
      </c>
      <c r="IH178" s="256"/>
      <c r="II178" s="256"/>
      <c r="IJ178" s="256"/>
      <c r="IK178" s="256"/>
      <c r="IL178" s="256"/>
      <c r="IM178" s="256"/>
      <c r="IN178" s="256"/>
      <c r="IO178" s="256"/>
      <c r="IP178" s="219"/>
    </row>
    <row r="179" spans="1:250" ht="15.75" customHeight="1">
      <c r="A179" s="237">
        <v>44986</v>
      </c>
      <c r="B179" s="255">
        <v>51945</v>
      </c>
      <c r="C179" s="255">
        <v>56500</v>
      </c>
      <c r="D179" s="255">
        <v>53200</v>
      </c>
      <c r="E179" s="255">
        <v>90000</v>
      </c>
      <c r="F179" s="255">
        <v>153938</v>
      </c>
      <c r="G179" s="255">
        <v>68840</v>
      </c>
      <c r="H179" s="256"/>
      <c r="I179" s="256"/>
      <c r="J179" s="255">
        <v>6357</v>
      </c>
      <c r="K179" s="255">
        <v>31033</v>
      </c>
      <c r="L179" s="255">
        <v>2238</v>
      </c>
      <c r="M179" s="255">
        <v>41516</v>
      </c>
      <c r="N179" s="255">
        <v>69746</v>
      </c>
      <c r="O179" s="255">
        <v>7535</v>
      </c>
      <c r="P179" s="255">
        <v>10927</v>
      </c>
      <c r="Q179" s="255">
        <v>25402</v>
      </c>
      <c r="R179" s="255">
        <v>5241</v>
      </c>
      <c r="S179" s="255">
        <v>22691</v>
      </c>
      <c r="T179" s="255">
        <v>110012</v>
      </c>
      <c r="U179" s="255">
        <v>527125</v>
      </c>
      <c r="V179" s="256"/>
      <c r="W179" s="256"/>
      <c r="X179" s="256"/>
      <c r="Y179" s="256"/>
      <c r="Z179" s="256"/>
      <c r="AA179" s="256"/>
      <c r="AB179" s="256"/>
      <c r="AC179" s="256"/>
      <c r="AD179" s="255">
        <v>86977.760769362605</v>
      </c>
      <c r="AE179" s="255">
        <v>3155.3529883838301</v>
      </c>
      <c r="AF179" s="255">
        <v>25.627065390372099</v>
      </c>
      <c r="AG179" s="255">
        <v>164</v>
      </c>
      <c r="AH179" s="255">
        <v>161</v>
      </c>
      <c r="AI179" s="255">
        <v>15010.259176863199</v>
      </c>
      <c r="AJ179" s="255">
        <v>105494</v>
      </c>
      <c r="AK179" s="255">
        <v>7926328.5619999003</v>
      </c>
      <c r="AL179" s="255">
        <v>546590.11579740804</v>
      </c>
      <c r="AM179" s="255">
        <v>5782.9890629964202</v>
      </c>
      <c r="AN179" s="255">
        <v>1939</v>
      </c>
      <c r="AO179" s="255">
        <v>4684</v>
      </c>
      <c r="AP179" s="255">
        <v>1411815.31368187</v>
      </c>
      <c r="AQ179" s="255">
        <v>9897139.9805421792</v>
      </c>
      <c r="AR179" s="255">
        <v>8470574.9805421699</v>
      </c>
      <c r="AS179" s="255">
        <v>1426565</v>
      </c>
      <c r="AT179" s="255">
        <v>9897139.9805421792</v>
      </c>
      <c r="AU179" s="256"/>
      <c r="AV179" s="256"/>
      <c r="AW179" s="256"/>
      <c r="AX179" s="256"/>
      <c r="AY179" s="256"/>
      <c r="AZ179" s="256"/>
      <c r="BA179" s="256"/>
      <c r="BB179" s="256"/>
      <c r="BC179" s="256"/>
      <c r="BD179" s="256"/>
      <c r="BE179" s="256"/>
      <c r="BF179" s="256"/>
      <c r="BG179" s="256"/>
      <c r="BH179" s="256"/>
      <c r="BI179" s="275">
        <v>42661.899966952602</v>
      </c>
      <c r="BJ179" s="275">
        <v>6461.0947742000399</v>
      </c>
      <c r="BK179" s="275">
        <v>427.84210526315798</v>
      </c>
      <c r="BL179" s="275">
        <v>553.14907251749401</v>
      </c>
      <c r="BM179" s="275">
        <v>29040.328936592101</v>
      </c>
      <c r="BN179" s="275">
        <v>3983.6851444746198</v>
      </c>
      <c r="BO179" s="275">
        <v>83128</v>
      </c>
      <c r="BP179" s="240">
        <v>9354573.6719686203</v>
      </c>
      <c r="BQ179" s="240">
        <v>1892979.20543989</v>
      </c>
      <c r="BR179" s="240">
        <v>93438.450292397698</v>
      </c>
      <c r="BS179" s="240">
        <v>193936.62800120699</v>
      </c>
      <c r="BT179" s="240">
        <v>5466136.5928129097</v>
      </c>
      <c r="BU179" s="240">
        <v>1031874.03554751</v>
      </c>
      <c r="BV179" s="240">
        <v>18032938.584062502</v>
      </c>
      <c r="BW179" s="240">
        <v>14783001.5840625</v>
      </c>
      <c r="BX179" s="240">
        <v>3249937</v>
      </c>
      <c r="BY179" s="240">
        <v>18032938.584062502</v>
      </c>
      <c r="BZ179" s="240">
        <v>136273.512954195</v>
      </c>
      <c r="CA179" s="256">
        <v>1099</v>
      </c>
      <c r="CB179" s="256">
        <v>410</v>
      </c>
      <c r="CC179" s="256">
        <v>179</v>
      </c>
      <c r="CD179" s="256"/>
      <c r="CE179" s="256">
        <v>1113909</v>
      </c>
      <c r="CF179" s="256">
        <v>33328416</v>
      </c>
      <c r="CG179" s="274">
        <v>363148339.07930505</v>
      </c>
      <c r="CH179" s="256"/>
      <c r="CI179" s="256"/>
      <c r="CJ179" s="258">
        <v>6739.0260745528703</v>
      </c>
      <c r="CK179" s="272">
        <v>44.995115702327602</v>
      </c>
      <c r="CL179" s="272">
        <v>13.574395412007799</v>
      </c>
      <c r="CM179" s="272">
        <v>14.040193739547799</v>
      </c>
      <c r="CN179" s="272">
        <v>9.1039589047942595</v>
      </c>
      <c r="CO179" s="272">
        <v>2.7411914430992499</v>
      </c>
      <c r="CP179" s="272">
        <v>7.4347933081733801</v>
      </c>
      <c r="CQ179" s="272">
        <v>8.1103514900499096</v>
      </c>
      <c r="CR179" s="255">
        <v>4367</v>
      </c>
      <c r="CS179" s="255">
        <v>40131</v>
      </c>
      <c r="CT179" s="255">
        <v>17289</v>
      </c>
      <c r="CU179" s="255">
        <v>146852</v>
      </c>
      <c r="CV179" s="255">
        <v>4705</v>
      </c>
      <c r="CW179" s="255">
        <v>49664</v>
      </c>
      <c r="CX179" s="255">
        <v>5891</v>
      </c>
      <c r="CY179" s="255">
        <v>41983</v>
      </c>
      <c r="CZ179" s="255">
        <v>128307.27</v>
      </c>
      <c r="DA179" s="255">
        <v>1297313.28</v>
      </c>
      <c r="DB179" s="255">
        <v>81835.73</v>
      </c>
      <c r="DC179" s="255">
        <v>896399.37</v>
      </c>
      <c r="DD179" s="256"/>
      <c r="DE179" s="255">
        <v>175635</v>
      </c>
      <c r="DF179" s="273">
        <v>27.308504434057653</v>
      </c>
      <c r="DG179" s="273">
        <v>70.497976117687088</v>
      </c>
      <c r="DH179" s="273">
        <v>71.294019830900396</v>
      </c>
      <c r="DI179" s="255">
        <v>244731.29800000001</v>
      </c>
      <c r="DJ179" s="255">
        <v>78170.687000000005</v>
      </c>
      <c r="DK179" s="255">
        <v>189137.883</v>
      </c>
      <c r="DL179" s="255">
        <v>289036.35200000001</v>
      </c>
      <c r="DM179" s="255">
        <v>15221.089</v>
      </c>
      <c r="DN179" s="255">
        <v>15401.888999999999</v>
      </c>
      <c r="DO179" s="255">
        <v>79.406000000000006</v>
      </c>
      <c r="DP179" s="255">
        <v>334.39600000000002</v>
      </c>
      <c r="DQ179" s="255">
        <v>832113</v>
      </c>
      <c r="DR179" s="238">
        <v>20966</v>
      </c>
      <c r="DS179" s="238">
        <v>4801</v>
      </c>
      <c r="DT179" s="238">
        <v>56338</v>
      </c>
      <c r="DU179" s="238">
        <v>4333</v>
      </c>
      <c r="DV179" s="238">
        <v>441</v>
      </c>
      <c r="DW179" s="238">
        <v>2493</v>
      </c>
      <c r="DX179" s="238">
        <v>30592</v>
      </c>
      <c r="DY179" s="256">
        <v>0</v>
      </c>
      <c r="DZ179" s="238">
        <v>119964</v>
      </c>
      <c r="EA179" s="238">
        <v>2149998</v>
      </c>
      <c r="EB179" s="259">
        <v>11734</v>
      </c>
      <c r="EC179" s="259">
        <v>17294</v>
      </c>
      <c r="ED179" s="259">
        <v>855</v>
      </c>
      <c r="EE179" s="259">
        <v>8392</v>
      </c>
      <c r="EF179" s="259">
        <v>3378</v>
      </c>
      <c r="EG179" s="259">
        <v>3803</v>
      </c>
      <c r="EH179" s="259">
        <v>832</v>
      </c>
      <c r="EI179" s="256"/>
      <c r="EJ179" s="256"/>
      <c r="EK179" s="256"/>
      <c r="EL179" s="256"/>
      <c r="EM179" s="256"/>
      <c r="EN179" s="238">
        <v>204820</v>
      </c>
      <c r="EO179" s="238">
        <v>46330</v>
      </c>
      <c r="EP179" s="238">
        <v>7924</v>
      </c>
      <c r="EQ179" s="238">
        <v>9407</v>
      </c>
      <c r="ER179" s="238">
        <v>13292</v>
      </c>
      <c r="ES179" s="238">
        <v>5199</v>
      </c>
      <c r="ET179" s="238">
        <v>5792</v>
      </c>
      <c r="EU179" s="238">
        <v>44027</v>
      </c>
      <c r="EV179" s="238">
        <v>496711</v>
      </c>
      <c r="EW179" s="238">
        <v>79009</v>
      </c>
      <c r="EX179" s="238">
        <v>12021</v>
      </c>
      <c r="EY179" s="238">
        <v>38325</v>
      </c>
      <c r="EZ179" s="238">
        <v>40435</v>
      </c>
      <c r="FA179" s="238">
        <v>12557</v>
      </c>
      <c r="FB179" s="238">
        <v>21055</v>
      </c>
      <c r="FC179" s="238">
        <v>122679</v>
      </c>
      <c r="FD179" s="238">
        <v>2.4</v>
      </c>
      <c r="FE179" s="238">
        <v>1.7</v>
      </c>
      <c r="FF179" s="238">
        <v>1.5</v>
      </c>
      <c r="FG179" s="238">
        <v>4.0999999999999996</v>
      </c>
      <c r="FH179" s="238">
        <v>3</v>
      </c>
      <c r="FI179" s="238">
        <v>2.4</v>
      </c>
      <c r="FJ179" s="238">
        <v>3.6</v>
      </c>
      <c r="FK179" s="238">
        <v>2.8</v>
      </c>
      <c r="FL179" s="238">
        <v>36.9</v>
      </c>
      <c r="FM179" s="238">
        <v>50.6</v>
      </c>
      <c r="FN179" s="238">
        <v>39.5</v>
      </c>
      <c r="FO179" s="238">
        <v>31.7</v>
      </c>
      <c r="FP179" s="238">
        <v>40.299999999999997</v>
      </c>
      <c r="FQ179" s="238">
        <v>42.8</v>
      </c>
      <c r="FR179" s="238">
        <v>24.2</v>
      </c>
      <c r="FS179" s="238">
        <v>28.6</v>
      </c>
      <c r="FT179" s="255">
        <v>110433</v>
      </c>
      <c r="FU179" s="255">
        <v>44917</v>
      </c>
      <c r="FV179" s="255">
        <v>44253</v>
      </c>
      <c r="FW179" s="255">
        <v>663</v>
      </c>
      <c r="FX179" s="255">
        <v>65516</v>
      </c>
      <c r="FY179" s="255">
        <v>415615281.04239798</v>
      </c>
      <c r="FZ179" s="255">
        <v>323192348.22990102</v>
      </c>
      <c r="GA179" s="255">
        <v>15245857.960855899</v>
      </c>
      <c r="GB179" s="255">
        <v>613543.80604793003</v>
      </c>
      <c r="GC179" s="255">
        <v>2447.6543114462402</v>
      </c>
      <c r="GD179" s="239">
        <v>170783.33361496986</v>
      </c>
      <c r="GE179" s="239">
        <v>154860.59494623661</v>
      </c>
      <c r="GF179" s="239">
        <v>287302.60749999998</v>
      </c>
      <c r="GG179" s="239">
        <v>663255.51000000059</v>
      </c>
      <c r="GH179" s="239" t="s">
        <v>475</v>
      </c>
      <c r="GI179" s="239">
        <v>207245.06411464958</v>
      </c>
      <c r="GJ179" s="239">
        <v>300459.00051587843</v>
      </c>
      <c r="GK179" s="239">
        <v>293132.2430555555</v>
      </c>
      <c r="GL179" s="239">
        <v>176829.0851921901</v>
      </c>
      <c r="GM179" s="239">
        <v>168305.58127706803</v>
      </c>
      <c r="GN179" s="239">
        <v>156552.34585551327</v>
      </c>
      <c r="GO179" s="239">
        <v>151268.72537755818</v>
      </c>
      <c r="GP179" s="239">
        <v>261209.04384368326</v>
      </c>
      <c r="GQ179" s="239">
        <v>220537.69545230258</v>
      </c>
      <c r="GR179" s="239">
        <v>562076.71491124248</v>
      </c>
      <c r="GS179" s="239">
        <v>420179.1346937698</v>
      </c>
      <c r="GT179" s="239">
        <v>261927.62661767553</v>
      </c>
      <c r="GU179" s="239">
        <v>305093.6702187903</v>
      </c>
      <c r="GV179" s="239">
        <v>233341.6024240281</v>
      </c>
      <c r="GW179" s="239">
        <v>191473.23704641833</v>
      </c>
      <c r="GX179" s="239">
        <v>255638.14839755179</v>
      </c>
      <c r="GY179" s="239">
        <v>208624.09594427233</v>
      </c>
      <c r="GZ179" s="239">
        <v>221747.19040932567</v>
      </c>
      <c r="HA179" s="239">
        <v>151898.16279999999</v>
      </c>
      <c r="HB179" s="239">
        <v>275680.83660222631</v>
      </c>
      <c r="HC179" s="239">
        <v>392492.44306087581</v>
      </c>
      <c r="HD179" s="239">
        <v>348506.70126309647</v>
      </c>
      <c r="HE179" s="239">
        <v>180076.73756278056</v>
      </c>
      <c r="HF179" s="239">
        <v>177129.13669090907</v>
      </c>
      <c r="HG179" s="239">
        <v>468460.91923515615</v>
      </c>
      <c r="HH179" s="239">
        <v>332196.03891588829</v>
      </c>
      <c r="HI179" s="239">
        <v>155421.52463413216</v>
      </c>
      <c r="HJ179" s="239">
        <v>239671.32340549497</v>
      </c>
      <c r="HK179" s="239">
        <v>216833.29322020675</v>
      </c>
      <c r="HL179" s="239">
        <v>172211.42255186389</v>
      </c>
      <c r="HM179" s="239">
        <v>107032.50272727301</v>
      </c>
      <c r="HN179" s="239">
        <v>271070.19596209982</v>
      </c>
      <c r="HO179" s="239">
        <v>309681.08</v>
      </c>
      <c r="HP179" s="239">
        <v>462240.05810810818</v>
      </c>
      <c r="HQ179" s="239">
        <v>256776.8029491604</v>
      </c>
      <c r="HR179" s="239">
        <v>444747.54932843504</v>
      </c>
      <c r="HS179" s="239">
        <v>540941.36737089348</v>
      </c>
      <c r="HT179" s="239">
        <v>275942.44571687875</v>
      </c>
      <c r="HU179" s="239">
        <v>228550.17040940793</v>
      </c>
      <c r="HV179" s="239">
        <v>180782.11931349323</v>
      </c>
      <c r="HW179" s="239">
        <v>180960.93429292939</v>
      </c>
      <c r="HX179" s="239">
        <v>409902.83667285362</v>
      </c>
      <c r="HY179" s="239">
        <v>262979.27332409972</v>
      </c>
      <c r="HZ179" s="239">
        <v>159895.84976380348</v>
      </c>
      <c r="IA179" s="239">
        <v>154752.30156405937</v>
      </c>
      <c r="IB179" s="239">
        <v>156126.72443550164</v>
      </c>
      <c r="IC179" s="239">
        <v>217884.33342758848</v>
      </c>
      <c r="ID179" s="239">
        <v>326262.19611336035</v>
      </c>
      <c r="IE179" s="239">
        <v>227034.53258851508</v>
      </c>
      <c r="IF179" s="239">
        <v>158172.10713575565</v>
      </c>
      <c r="IG179" s="239">
        <v>212223.74131960617</v>
      </c>
      <c r="IH179" s="256"/>
      <c r="II179" s="256"/>
      <c r="IJ179" s="256"/>
      <c r="IK179" s="256"/>
      <c r="IL179" s="256"/>
      <c r="IM179" s="256"/>
      <c r="IN179" s="256"/>
      <c r="IO179" s="256"/>
      <c r="IP179" s="219"/>
    </row>
    <row r="180" spans="1:250" ht="15.75" customHeight="1">
      <c r="A180" s="237">
        <v>45017</v>
      </c>
      <c r="B180" s="255">
        <v>46650</v>
      </c>
      <c r="C180" s="255">
        <v>62240</v>
      </c>
      <c r="D180" s="255">
        <v>63900</v>
      </c>
      <c r="E180" s="255">
        <v>100000</v>
      </c>
      <c r="F180" s="255">
        <v>164520</v>
      </c>
      <c r="G180" s="255">
        <v>85000</v>
      </c>
      <c r="H180" s="255"/>
      <c r="I180" s="255"/>
      <c r="J180" s="255">
        <v>23659</v>
      </c>
      <c r="K180" s="255">
        <v>25721</v>
      </c>
      <c r="L180" s="255">
        <v>5536</v>
      </c>
      <c r="M180" s="255">
        <v>133271</v>
      </c>
      <c r="N180" s="255">
        <v>62447</v>
      </c>
      <c r="O180" s="255">
        <v>15099</v>
      </c>
      <c r="P180" s="255">
        <v>79629</v>
      </c>
      <c r="Q180" s="255">
        <v>23411</v>
      </c>
      <c r="R180" s="255">
        <v>8637</v>
      </c>
      <c r="S180" s="255">
        <v>25799</v>
      </c>
      <c r="T180" s="255">
        <v>126039</v>
      </c>
      <c r="U180" s="255">
        <v>538519</v>
      </c>
      <c r="V180" s="255"/>
      <c r="W180" s="255"/>
      <c r="X180" s="255"/>
      <c r="Y180" s="255"/>
      <c r="Z180" s="255"/>
      <c r="AA180" s="255"/>
      <c r="AB180" s="255"/>
      <c r="AC180" s="255"/>
      <c r="AD180" s="276">
        <v>78889.510871381601</v>
      </c>
      <c r="AE180" s="276">
        <v>2813.4089585892798</v>
      </c>
      <c r="AF180" s="276">
        <v>26.204752899023099</v>
      </c>
      <c r="AG180" s="276">
        <v>285</v>
      </c>
      <c r="AH180" s="276">
        <v>142</v>
      </c>
      <c r="AI180" s="276">
        <v>13476.875417130101</v>
      </c>
      <c r="AJ180" s="276">
        <v>95633</v>
      </c>
      <c r="AK180" s="276">
        <v>7285345.9043919398</v>
      </c>
      <c r="AL180" s="276">
        <v>483803.972850413</v>
      </c>
      <c r="AM180" s="276">
        <v>5528.0370739319897</v>
      </c>
      <c r="AN180" s="276">
        <v>3694</v>
      </c>
      <c r="AO180" s="276">
        <v>4304</v>
      </c>
      <c r="AP180" s="276">
        <v>1287052.2869855401</v>
      </c>
      <c r="AQ180" s="276">
        <v>9069728.2013018299</v>
      </c>
      <c r="AR180" s="276">
        <v>7750340.2013018299</v>
      </c>
      <c r="AS180" s="276">
        <v>1319388</v>
      </c>
      <c r="AT180" s="276">
        <v>9069728.2013018299</v>
      </c>
      <c r="AU180" s="240"/>
      <c r="AV180" s="240"/>
      <c r="AW180" s="240"/>
      <c r="AX180" s="240"/>
      <c r="AY180" s="240"/>
      <c r="AZ180" s="240"/>
      <c r="BA180" s="240"/>
      <c r="BB180" s="240"/>
      <c r="BC180" s="240"/>
      <c r="BD180" s="240"/>
      <c r="BE180" s="240"/>
      <c r="BF180" s="240"/>
      <c r="BG180" s="240"/>
      <c r="BH180" s="250"/>
      <c r="BI180" s="276">
        <v>38467.6177277756</v>
      </c>
      <c r="BJ180" s="276">
        <v>5210.2882811040699</v>
      </c>
      <c r="BK180" s="276">
        <v>389.98086124401902</v>
      </c>
      <c r="BL180" s="276">
        <v>597.34456944983299</v>
      </c>
      <c r="BM180" s="276">
        <v>26469.25052804</v>
      </c>
      <c r="BN180" s="276">
        <v>5879.5180323864497</v>
      </c>
      <c r="BO180" s="276">
        <v>77014</v>
      </c>
      <c r="BP180" s="276">
        <v>8292850.5089443503</v>
      </c>
      <c r="BQ180" s="276">
        <v>1481277.59134014</v>
      </c>
      <c r="BR180" s="240">
        <v>92623.386230728298</v>
      </c>
      <c r="BS180" s="240">
        <v>215363.211194448</v>
      </c>
      <c r="BT180" s="240">
        <v>5004984.6882121405</v>
      </c>
      <c r="BU180" s="240">
        <v>1485460.32436025</v>
      </c>
      <c r="BV180" s="240">
        <v>16572559.7102821</v>
      </c>
      <c r="BW180" s="240">
        <v>13352542.7102821</v>
      </c>
      <c r="BX180" s="240">
        <v>3220017</v>
      </c>
      <c r="BY180" s="240">
        <v>16572559.7102821</v>
      </c>
      <c r="BZ180" s="240">
        <v>145102.98196229499</v>
      </c>
      <c r="CA180" s="240">
        <v>1100</v>
      </c>
      <c r="CB180" s="240">
        <v>414</v>
      </c>
      <c r="CC180" s="240">
        <v>178</v>
      </c>
      <c r="CD180" s="240"/>
      <c r="CE180" s="256" t="s">
        <v>476</v>
      </c>
      <c r="CF180" s="256">
        <v>35650925</v>
      </c>
      <c r="CG180" s="256">
        <v>385814066.92807001</v>
      </c>
      <c r="CH180" s="240"/>
      <c r="CI180" s="240"/>
      <c r="CJ180" s="258">
        <v>8499.3557412238497</v>
      </c>
      <c r="CK180" s="272">
        <v>49.668533219800203</v>
      </c>
      <c r="CL180" s="272">
        <v>12.597091615336501</v>
      </c>
      <c r="CM180" s="272">
        <v>12.6869679945148</v>
      </c>
      <c r="CN180" s="272">
        <v>8.03299188051278</v>
      </c>
      <c r="CO180" s="272">
        <v>3.1410338155788802</v>
      </c>
      <c r="CP180" s="272">
        <v>7.1614423896158703</v>
      </c>
      <c r="CQ180" s="272">
        <v>6.71</v>
      </c>
      <c r="CR180" s="255">
        <v>3796</v>
      </c>
      <c r="CS180" s="255">
        <v>34963</v>
      </c>
      <c r="CT180" s="255">
        <v>15434</v>
      </c>
      <c r="CU180" s="240">
        <v>130209</v>
      </c>
      <c r="CV180" s="255">
        <v>3750</v>
      </c>
      <c r="CW180" s="240">
        <v>40889</v>
      </c>
      <c r="CX180" s="255">
        <v>5047</v>
      </c>
      <c r="CY180" s="255">
        <v>35412</v>
      </c>
      <c r="CZ180" s="240">
        <v>151342.68</v>
      </c>
      <c r="DA180" s="240">
        <v>1222113.46</v>
      </c>
      <c r="DB180" s="240">
        <v>77313.13</v>
      </c>
      <c r="DC180" s="240">
        <v>832364.97</v>
      </c>
      <c r="DD180" s="240"/>
      <c r="DE180" s="255">
        <v>322747</v>
      </c>
      <c r="DF180" s="273">
        <v>29.06847984985686</v>
      </c>
      <c r="DG180" s="273">
        <v>74.033177987217343</v>
      </c>
      <c r="DH180" s="273">
        <v>74.744782076628795</v>
      </c>
      <c r="DI180" s="240">
        <v>233901.90900000001</v>
      </c>
      <c r="DJ180" s="240">
        <v>72479.665999999997</v>
      </c>
      <c r="DK180" s="240">
        <v>159198.7548</v>
      </c>
      <c r="DL180" s="240">
        <v>222500.96299999999</v>
      </c>
      <c r="DM180" s="240">
        <v>12828.457</v>
      </c>
      <c r="DN180" s="240">
        <v>16490.995999999999</v>
      </c>
      <c r="DO180" s="240">
        <v>60.585999999999999</v>
      </c>
      <c r="DP180" s="240">
        <v>317.36799999999999</v>
      </c>
      <c r="DQ180" s="240">
        <v>717778.69979999994</v>
      </c>
      <c r="DR180" s="238">
        <v>27699</v>
      </c>
      <c r="DS180" s="238">
        <v>5087</v>
      </c>
      <c r="DT180" s="238">
        <v>56738</v>
      </c>
      <c r="DU180" s="238">
        <v>2124</v>
      </c>
      <c r="DV180" s="238">
        <v>619</v>
      </c>
      <c r="DW180" s="238">
        <v>4258</v>
      </c>
      <c r="DX180" s="238">
        <v>29766</v>
      </c>
      <c r="DY180" s="256">
        <v>0</v>
      </c>
      <c r="DZ180" s="238">
        <v>126291</v>
      </c>
      <c r="EA180" s="238">
        <v>2172591</v>
      </c>
      <c r="EB180" s="259">
        <v>11199</v>
      </c>
      <c r="EC180" s="259">
        <v>16773</v>
      </c>
      <c r="ED180" s="259">
        <v>811</v>
      </c>
      <c r="EE180" s="259">
        <v>8663</v>
      </c>
      <c r="EF180" s="259">
        <v>3474</v>
      </c>
      <c r="EG180" s="259">
        <v>4011</v>
      </c>
      <c r="EH180" s="259">
        <v>1574</v>
      </c>
      <c r="EI180" s="240"/>
      <c r="EJ180" s="240"/>
      <c r="EK180" s="240"/>
      <c r="EL180" s="240"/>
      <c r="EM180" s="240"/>
      <c r="EN180" s="240">
        <v>172106</v>
      </c>
      <c r="EO180" s="240">
        <v>36716</v>
      </c>
      <c r="EP180" s="240">
        <v>7300</v>
      </c>
      <c r="EQ180" s="240">
        <v>7143</v>
      </c>
      <c r="ER180" s="240">
        <v>11938</v>
      </c>
      <c r="ES180" s="240">
        <v>4594</v>
      </c>
      <c r="ET180" s="240">
        <v>3197</v>
      </c>
      <c r="EU180" s="240">
        <v>34687</v>
      </c>
      <c r="EV180" s="240">
        <v>393784</v>
      </c>
      <c r="EW180" s="240">
        <v>73705</v>
      </c>
      <c r="EX180" s="240">
        <v>12262</v>
      </c>
      <c r="EY180" s="240">
        <v>22053</v>
      </c>
      <c r="EZ180" s="240">
        <v>32492</v>
      </c>
      <c r="FA180" s="240">
        <v>10231</v>
      </c>
      <c r="FB180" s="240">
        <v>8621</v>
      </c>
      <c r="FC180" s="240">
        <v>85625</v>
      </c>
      <c r="FD180" s="240">
        <v>2.2999999999999998</v>
      </c>
      <c r="FE180" s="240">
        <v>2</v>
      </c>
      <c r="FF180" s="240">
        <v>1.7</v>
      </c>
      <c r="FG180" s="240">
        <v>3.1</v>
      </c>
      <c r="FH180" s="240">
        <v>2.7</v>
      </c>
      <c r="FI180" s="240">
        <v>2.2000000000000002</v>
      </c>
      <c r="FJ180" s="240">
        <v>2.7</v>
      </c>
      <c r="FK180" s="240">
        <v>2.5</v>
      </c>
      <c r="FL180" s="240">
        <v>32.799999999999997</v>
      </c>
      <c r="FM180" s="240">
        <v>49</v>
      </c>
      <c r="FN180" s="240">
        <v>39.4</v>
      </c>
      <c r="FO180" s="240">
        <v>20</v>
      </c>
      <c r="FP180" s="240">
        <v>34.6</v>
      </c>
      <c r="FQ180" s="240">
        <v>39.299999999999997</v>
      </c>
      <c r="FR180" s="240">
        <v>13.2</v>
      </c>
      <c r="FS180" s="240">
        <v>24.7</v>
      </c>
      <c r="FT180" s="255">
        <v>120190</v>
      </c>
      <c r="FU180" s="255">
        <v>47146</v>
      </c>
      <c r="FV180" s="255">
        <v>45591</v>
      </c>
      <c r="FW180" s="255">
        <v>1554</v>
      </c>
      <c r="FX180" s="255">
        <v>73044</v>
      </c>
      <c r="FY180" s="240">
        <v>587332096.04563403</v>
      </c>
      <c r="FZ180" s="255">
        <v>457963435.87478298</v>
      </c>
      <c r="GA180" s="255">
        <v>17196924.930005599</v>
      </c>
      <c r="GB180" s="255">
        <v>688101.16636342998</v>
      </c>
      <c r="GC180" s="255">
        <v>2607.3179767421402</v>
      </c>
      <c r="GD180" s="239">
        <v>179429.88250346074</v>
      </c>
      <c r="GE180" s="239">
        <v>153359.79931034477</v>
      </c>
      <c r="GF180" s="239">
        <v>152328.57333333333</v>
      </c>
      <c r="GG180" s="239">
        <v>524269.24488888902</v>
      </c>
      <c r="GH180" s="239" t="s">
        <v>475</v>
      </c>
      <c r="GI180" s="239">
        <v>217520.78247928657</v>
      </c>
      <c r="GJ180" s="239">
        <v>347830.72995049169</v>
      </c>
      <c r="GK180" s="239">
        <v>321170.01819444442</v>
      </c>
      <c r="GL180" s="239">
        <v>180849.48726779257</v>
      </c>
      <c r="GM180" s="239">
        <v>194405.23627363748</v>
      </c>
      <c r="GN180" s="239">
        <v>166373.09901515162</v>
      </c>
      <c r="GO180" s="239">
        <v>154688.03355366006</v>
      </c>
      <c r="GP180" s="239">
        <v>362120.20420054224</v>
      </c>
      <c r="GQ180" s="239">
        <v>215267.48260149124</v>
      </c>
      <c r="GR180" s="239">
        <v>612967.76229411783</v>
      </c>
      <c r="GS180" s="239">
        <v>466549.45808197832</v>
      </c>
      <c r="GT180" s="239">
        <v>235407.8872796928</v>
      </c>
      <c r="GU180" s="239">
        <v>271900.4837774089</v>
      </c>
      <c r="GV180" s="239">
        <v>236655.75038028162</v>
      </c>
      <c r="GW180" s="239">
        <v>210268.33871585634</v>
      </c>
      <c r="GX180" s="239">
        <v>269713.39571592637</v>
      </c>
      <c r="GY180" s="239">
        <v>240056.60092592586</v>
      </c>
      <c r="GZ180" s="239">
        <v>243083.15321355211</v>
      </c>
      <c r="HA180" s="239">
        <v>165945.86855263161</v>
      </c>
      <c r="HB180" s="239">
        <v>301470.48449098325</v>
      </c>
      <c r="HC180" s="239">
        <v>445042.66505662212</v>
      </c>
      <c r="HD180" s="239">
        <v>367513.74747392803</v>
      </c>
      <c r="HE180" s="239">
        <v>185334.71476543922</v>
      </c>
      <c r="HF180" s="239">
        <v>189828.65374558323</v>
      </c>
      <c r="HG180" s="239">
        <v>451023.501464809</v>
      </c>
      <c r="HH180" s="239">
        <v>466664.54108209</v>
      </c>
      <c r="HI180" s="239">
        <v>170669.93839073306</v>
      </c>
      <c r="HJ180" s="239">
        <v>266948.28033585474</v>
      </c>
      <c r="HK180" s="239">
        <v>243263.97502934391</v>
      </c>
      <c r="HL180" s="239">
        <v>197133.35634626282</v>
      </c>
      <c r="HM180" s="239">
        <v>115619.32702829079</v>
      </c>
      <c r="HN180" s="239">
        <v>278636.63009770127</v>
      </c>
      <c r="HO180" s="239">
        <v>314014.42454545456</v>
      </c>
      <c r="HP180" s="239">
        <v>620459.81749152567</v>
      </c>
      <c r="HQ180" s="239">
        <v>260800.54509401348</v>
      </c>
      <c r="HR180" s="239">
        <v>426662.23419144278</v>
      </c>
      <c r="HS180" s="239">
        <v>642458.37490080413</v>
      </c>
      <c r="HT180" s="239">
        <v>297439.57177088078</v>
      </c>
      <c r="HU180" s="239">
        <v>243748.5417452004</v>
      </c>
      <c r="HV180" s="239">
        <v>199120.42443999281</v>
      </c>
      <c r="HW180" s="239">
        <v>203366.74617571055</v>
      </c>
      <c r="HX180" s="239">
        <v>520044.76293915126</v>
      </c>
      <c r="HY180" s="239">
        <v>293936.42306406697</v>
      </c>
      <c r="HZ180" s="239">
        <v>167566.08809230893</v>
      </c>
      <c r="IA180" s="239">
        <v>166972.15292274766</v>
      </c>
      <c r="IB180" s="239">
        <v>180450.58868052912</v>
      </c>
      <c r="IC180" s="239">
        <v>241040.10093480526</v>
      </c>
      <c r="ID180" s="239">
        <v>346466.90434360749</v>
      </c>
      <c r="IE180" s="239">
        <v>253284.09346055432</v>
      </c>
      <c r="IF180" s="239">
        <v>179167.70484559747</v>
      </c>
      <c r="IG180" s="239">
        <v>239967.82982893553</v>
      </c>
      <c r="IH180" s="240"/>
      <c r="II180" s="240"/>
      <c r="IJ180" s="240"/>
      <c r="IK180" s="240"/>
      <c r="IL180" s="240"/>
      <c r="IM180" s="240"/>
      <c r="IN180" s="240"/>
      <c r="IO180" s="240"/>
      <c r="IP180" s="219"/>
    </row>
    <row r="181" spans="1:250" ht="15.75" customHeight="1">
      <c r="A181" s="237">
        <v>45047</v>
      </c>
      <c r="B181" s="255">
        <v>48600</v>
      </c>
      <c r="C181" s="255">
        <v>76500</v>
      </c>
      <c r="D181" s="255">
        <v>55000</v>
      </c>
      <c r="E181" s="255">
        <v>95000</v>
      </c>
      <c r="F181" s="255">
        <v>224143</v>
      </c>
      <c r="G181" s="255">
        <v>82500</v>
      </c>
      <c r="H181" s="255"/>
      <c r="I181" s="255"/>
      <c r="J181" s="255">
        <v>44752</v>
      </c>
      <c r="K181" s="255">
        <v>33354</v>
      </c>
      <c r="L181" s="255">
        <v>1185</v>
      </c>
      <c r="M181" s="255">
        <v>245821</v>
      </c>
      <c r="N181" s="255">
        <v>75954</v>
      </c>
      <c r="O181" s="255">
        <v>3683</v>
      </c>
      <c r="P181" s="255">
        <v>164507</v>
      </c>
      <c r="Q181" s="255">
        <v>26584</v>
      </c>
      <c r="R181" s="255">
        <v>2445</v>
      </c>
      <c r="S181" s="255">
        <v>26497</v>
      </c>
      <c r="T181" s="255">
        <v>129831</v>
      </c>
      <c r="U181" s="255">
        <v>565121</v>
      </c>
      <c r="V181" s="255"/>
      <c r="W181" s="255"/>
      <c r="X181" s="255"/>
      <c r="Y181" s="255"/>
      <c r="Z181" s="255"/>
      <c r="AA181" s="255"/>
      <c r="AB181" s="255"/>
      <c r="AC181" s="255"/>
      <c r="AD181" s="276">
        <v>86526.606545420102</v>
      </c>
      <c r="AE181" s="276">
        <v>3017.96409614809</v>
      </c>
      <c r="AF181" s="276">
        <v>53.648490801083497</v>
      </c>
      <c r="AG181" s="276">
        <v>92</v>
      </c>
      <c r="AH181" s="276">
        <v>189</v>
      </c>
      <c r="AI181" s="276">
        <v>14862.7808676307</v>
      </c>
      <c r="AJ181" s="276">
        <v>104742</v>
      </c>
      <c r="AK181" s="276">
        <v>7972430.1706516799</v>
      </c>
      <c r="AL181" s="276">
        <v>520427.31427031499</v>
      </c>
      <c r="AM181" s="276">
        <v>8559.3704857966004</v>
      </c>
      <c r="AN181" s="276">
        <v>907</v>
      </c>
      <c r="AO181" s="276">
        <v>9056</v>
      </c>
      <c r="AP181" s="276">
        <v>1450945.23692992</v>
      </c>
      <c r="AQ181" s="276">
        <v>9962325.0923377108</v>
      </c>
      <c r="AR181" s="276">
        <v>8453125.0923377108</v>
      </c>
      <c r="AS181" s="276">
        <v>1509200</v>
      </c>
      <c r="AT181" s="276">
        <v>9962325.0923377108</v>
      </c>
      <c r="AU181" s="240"/>
      <c r="AV181" s="240"/>
      <c r="AW181" s="240"/>
      <c r="AX181" s="240"/>
      <c r="AY181" s="240"/>
      <c r="AZ181" s="240"/>
      <c r="BA181" s="240"/>
      <c r="BB181" s="240"/>
      <c r="BC181" s="240"/>
      <c r="BD181" s="240"/>
      <c r="BE181" s="240"/>
      <c r="BF181" s="240"/>
      <c r="BG181" s="240"/>
      <c r="BH181" s="250"/>
      <c r="BI181" s="255">
        <v>43829.984030865613</v>
      </c>
      <c r="BJ181" s="255">
        <v>6645.6961377092957</v>
      </c>
      <c r="BK181" s="255">
        <v>526.88847994111143</v>
      </c>
      <c r="BL181" s="255">
        <v>651.03224995330254</v>
      </c>
      <c r="BM181" s="255">
        <v>29490.010380918276</v>
      </c>
      <c r="BN181" s="255">
        <v>5606.3887206124045</v>
      </c>
      <c r="BO181" s="255">
        <v>86750</v>
      </c>
      <c r="BP181" s="255">
        <v>9503079.5706951898</v>
      </c>
      <c r="BQ181" s="255">
        <v>1885250.9797529404</v>
      </c>
      <c r="BR181" s="255">
        <v>125957.14049400891</v>
      </c>
      <c r="BS181" s="255">
        <v>230711.37671882409</v>
      </c>
      <c r="BT181" s="255">
        <v>5533510.6154611548</v>
      </c>
      <c r="BU181" s="255">
        <v>1438835.5687665031</v>
      </c>
      <c r="BV181" s="255">
        <v>18717345.251888625</v>
      </c>
      <c r="BW181" s="255">
        <v>15317629.251888622</v>
      </c>
      <c r="BX181" s="255">
        <v>3399716</v>
      </c>
      <c r="BY181" s="255">
        <v>18717345.251888622</v>
      </c>
      <c r="BZ181" s="255">
        <v>155146.76846344501</v>
      </c>
      <c r="CA181" s="255">
        <v>902</v>
      </c>
      <c r="CB181" s="255">
        <v>335</v>
      </c>
      <c r="CC181" s="255">
        <v>141</v>
      </c>
      <c r="CD181" s="240"/>
      <c r="CE181" s="240">
        <v>1071951</v>
      </c>
      <c r="CF181" s="240">
        <v>35806801.723159999</v>
      </c>
      <c r="CG181" s="240">
        <v>388897175.88154</v>
      </c>
      <c r="CH181" s="240"/>
      <c r="CI181" s="240"/>
      <c r="CJ181" s="258">
        <v>8986.0298948944692</v>
      </c>
      <c r="CK181" s="272">
        <v>50.0912264222762</v>
      </c>
      <c r="CL181" s="272">
        <v>13.367791613466</v>
      </c>
      <c r="CM181" s="272">
        <v>11.6212978509847</v>
      </c>
      <c r="CN181" s="272">
        <v>8.0694848415001506</v>
      </c>
      <c r="CO181" s="272">
        <v>3.93784387175989</v>
      </c>
      <c r="CP181" s="272">
        <v>6.0461526915477801</v>
      </c>
      <c r="CQ181" s="272">
        <v>6.8662027084653401</v>
      </c>
      <c r="CR181" s="240">
        <v>4126</v>
      </c>
      <c r="CS181" s="240">
        <v>40361</v>
      </c>
      <c r="CT181" s="240">
        <v>16797</v>
      </c>
      <c r="CU181" s="240">
        <v>142232</v>
      </c>
      <c r="CV181" s="240">
        <v>3827</v>
      </c>
      <c r="CW181" s="240">
        <v>41051</v>
      </c>
      <c r="CX181" s="240">
        <v>5327</v>
      </c>
      <c r="CY181" s="240">
        <v>37509</v>
      </c>
      <c r="CZ181" s="240">
        <v>138641.53</v>
      </c>
      <c r="DA181" s="240">
        <v>1263609.33</v>
      </c>
      <c r="DB181" s="240">
        <v>79981.149999999994</v>
      </c>
      <c r="DC181" s="240">
        <v>837243.16</v>
      </c>
      <c r="DD181" s="240"/>
      <c r="DE181" s="254">
        <v>415234</v>
      </c>
      <c r="DF181" s="273">
        <v>33.645725486317644</v>
      </c>
      <c r="DG181" s="273">
        <v>88.929297059122689</v>
      </c>
      <c r="DH181" s="273">
        <v>90.193029855698498</v>
      </c>
      <c r="DI181" s="240">
        <v>205024.60500000001</v>
      </c>
      <c r="DJ181" s="240">
        <v>67357.422000000006</v>
      </c>
      <c r="DK181" s="240">
        <v>169315.33100000001</v>
      </c>
      <c r="DL181" s="240">
        <v>235728.204</v>
      </c>
      <c r="DM181" s="240">
        <v>13227.848</v>
      </c>
      <c r="DN181" s="240">
        <v>17596.535479999999</v>
      </c>
      <c r="DO181" s="240">
        <v>56.517000000000003</v>
      </c>
      <c r="DP181" s="240">
        <v>268.97300000000001</v>
      </c>
      <c r="DQ181" s="240">
        <v>708575.43547999999</v>
      </c>
      <c r="DR181" s="238">
        <v>49144</v>
      </c>
      <c r="DS181" s="238">
        <v>6734</v>
      </c>
      <c r="DT181" s="238">
        <v>60669</v>
      </c>
      <c r="DU181" s="238">
        <v>1424</v>
      </c>
      <c r="DV181" s="238">
        <v>1180</v>
      </c>
      <c r="DW181" s="238">
        <v>7576</v>
      </c>
      <c r="DX181" s="238">
        <v>29374</v>
      </c>
      <c r="DY181" s="256">
        <v>0</v>
      </c>
      <c r="DZ181" s="238">
        <v>156101</v>
      </c>
      <c r="EA181" s="238">
        <v>2648570</v>
      </c>
      <c r="EB181" s="259">
        <v>10951</v>
      </c>
      <c r="EC181" s="259">
        <v>16380</v>
      </c>
      <c r="ED181" s="259">
        <v>885</v>
      </c>
      <c r="EE181" s="259">
        <v>11259</v>
      </c>
      <c r="EF181" s="259">
        <v>3307</v>
      </c>
      <c r="EG181" s="259">
        <v>4412</v>
      </c>
      <c r="EH181" s="259">
        <v>1774</v>
      </c>
      <c r="EI181" s="240"/>
      <c r="EJ181" s="240"/>
      <c r="EK181" s="240"/>
      <c r="EL181" s="240"/>
      <c r="EM181" s="240"/>
      <c r="EN181" s="240">
        <v>160185</v>
      </c>
      <c r="EO181" s="240">
        <v>33951</v>
      </c>
      <c r="EP181" s="240">
        <v>7852</v>
      </c>
      <c r="EQ181" s="240">
        <v>4092</v>
      </c>
      <c r="ER181" s="240">
        <v>12752</v>
      </c>
      <c r="ES181" s="240">
        <v>3136</v>
      </c>
      <c r="ET181" s="240">
        <v>2132</v>
      </c>
      <c r="EU181" s="240">
        <v>26512</v>
      </c>
      <c r="EV181" s="240">
        <v>361541</v>
      </c>
      <c r="EW181" s="240">
        <v>70458</v>
      </c>
      <c r="EX181" s="240">
        <v>12697</v>
      </c>
      <c r="EY181" s="240">
        <v>11396</v>
      </c>
      <c r="EZ181" s="240">
        <v>33814</v>
      </c>
      <c r="FA181" s="240">
        <v>6925</v>
      </c>
      <c r="FB181" s="240">
        <v>5157</v>
      </c>
      <c r="FC181" s="240">
        <v>67367</v>
      </c>
      <c r="FD181" s="240">
        <v>2.2999999999999998</v>
      </c>
      <c r="FE181" s="240">
        <v>2.1</v>
      </c>
      <c r="FF181" s="240">
        <v>1.6</v>
      </c>
      <c r="FG181" s="240">
        <v>2.8</v>
      </c>
      <c r="FH181" s="240">
        <v>2.7</v>
      </c>
      <c r="FI181" s="240">
        <v>2.2000000000000002</v>
      </c>
      <c r="FJ181" s="240">
        <v>2.4</v>
      </c>
      <c r="FK181" s="240">
        <v>2.5</v>
      </c>
      <c r="FL181" s="240">
        <v>30.1</v>
      </c>
      <c r="FM181" s="240">
        <v>44.3</v>
      </c>
      <c r="FN181" s="240">
        <v>37.799999999999997</v>
      </c>
      <c r="FO181" s="240">
        <v>12</v>
      </c>
      <c r="FP181" s="240">
        <v>33.5</v>
      </c>
      <c r="FQ181" s="240">
        <v>26.6</v>
      </c>
      <c r="FR181" s="240">
        <v>10.3</v>
      </c>
      <c r="FS181" s="240">
        <v>21.7</v>
      </c>
      <c r="FT181" s="240">
        <v>150877</v>
      </c>
      <c r="FU181" s="240">
        <v>59783</v>
      </c>
      <c r="FV181" s="240">
        <v>59024</v>
      </c>
      <c r="FW181" s="240">
        <v>760</v>
      </c>
      <c r="FX181" s="240">
        <v>91094</v>
      </c>
      <c r="FY181" s="240">
        <v>820276044.17517996</v>
      </c>
      <c r="FZ181" s="240">
        <v>620262576.62316203</v>
      </c>
      <c r="GA181" s="240">
        <v>21179563.874995299</v>
      </c>
      <c r="GB181" s="240">
        <v>838303.28318822</v>
      </c>
      <c r="GC181" s="240">
        <v>2815.3861722748902</v>
      </c>
      <c r="GD181" s="239">
        <v>187400.60316678681</v>
      </c>
      <c r="GE181" s="239">
        <v>161438.18329787234</v>
      </c>
      <c r="GF181" s="239">
        <v>157470.38666666669</v>
      </c>
      <c r="GG181" s="239">
        <v>540408.60805732559</v>
      </c>
      <c r="GH181" s="239" t="s">
        <v>475</v>
      </c>
      <c r="GI181" s="239">
        <v>247824.89287619022</v>
      </c>
      <c r="GJ181" s="239">
        <v>346048.92415601731</v>
      </c>
      <c r="GK181" s="239">
        <v>334467.45465753431</v>
      </c>
      <c r="GL181" s="239">
        <v>190311.45786556537</v>
      </c>
      <c r="GM181" s="239">
        <v>219315.28008361155</v>
      </c>
      <c r="GN181" s="239">
        <v>188411.79647727282</v>
      </c>
      <c r="GO181" s="239">
        <v>177208.70407616367</v>
      </c>
      <c r="GP181" s="239">
        <v>307112.27225000021</v>
      </c>
      <c r="GQ181" s="239">
        <v>246020.91993208829</v>
      </c>
      <c r="GR181" s="239">
        <v>654550.22741176456</v>
      </c>
      <c r="GS181" s="239">
        <v>455523.65702606388</v>
      </c>
      <c r="GT181" s="239">
        <v>268441.26122732798</v>
      </c>
      <c r="GU181" s="239">
        <v>302482.94020539022</v>
      </c>
      <c r="GV181" s="239">
        <v>269867.50935371773</v>
      </c>
      <c r="GW181" s="239">
        <v>233485.7832541047</v>
      </c>
      <c r="GX181" s="239">
        <v>312931.96767150168</v>
      </c>
      <c r="GY181" s="239">
        <v>269395.15814241511</v>
      </c>
      <c r="GZ181" s="239">
        <v>266595.45038343535</v>
      </c>
      <c r="HA181" s="239">
        <v>189281.21881578947</v>
      </c>
      <c r="HB181" s="239">
        <v>354259.71295520756</v>
      </c>
      <c r="HC181" s="239">
        <v>478001.28206678212</v>
      </c>
      <c r="HD181" s="239">
        <v>401729.26787096763</v>
      </c>
      <c r="HE181" s="239">
        <v>212578.99828480722</v>
      </c>
      <c r="HF181" s="239">
        <v>204374.94278523483</v>
      </c>
      <c r="HG181" s="239">
        <v>477090.47292811755</v>
      </c>
      <c r="HH181" s="239">
        <v>391166.67166510673</v>
      </c>
      <c r="HI181" s="239">
        <v>189031.43755802754</v>
      </c>
      <c r="HJ181" s="239">
        <v>279540.70369094907</v>
      </c>
      <c r="HK181" s="239">
        <v>259641.60601652579</v>
      </c>
      <c r="HL181" s="239">
        <v>213325.60353807223</v>
      </c>
      <c r="HM181" s="239">
        <v>134128.78482550324</v>
      </c>
      <c r="HN181" s="239">
        <v>316177.83749487041</v>
      </c>
      <c r="HO181" s="239">
        <v>405993.97545454552</v>
      </c>
      <c r="HP181" s="239">
        <v>589676.87323232263</v>
      </c>
      <c r="HQ181" s="239">
        <v>279799.87231216417</v>
      </c>
      <c r="HR181" s="239">
        <v>397831.04637171188</v>
      </c>
      <c r="HS181" s="239">
        <v>619177.85936687817</v>
      </c>
      <c r="HT181" s="239">
        <v>333488.28414117632</v>
      </c>
      <c r="HU181" s="239">
        <v>259341.59687069006</v>
      </c>
      <c r="HV181" s="239">
        <v>214920.71040512912</v>
      </c>
      <c r="HW181" s="239">
        <v>226100.76241645243</v>
      </c>
      <c r="HX181" s="239">
        <v>436164.25994678744</v>
      </c>
      <c r="HY181" s="239">
        <v>325611.45994475123</v>
      </c>
      <c r="HZ181" s="239">
        <v>182016.6016024831</v>
      </c>
      <c r="IA181" s="239">
        <v>180782.48304898932</v>
      </c>
      <c r="IB181" s="239">
        <v>186732.81227835806</v>
      </c>
      <c r="IC181" s="239">
        <v>258397.61879375609</v>
      </c>
      <c r="ID181" s="239">
        <v>411271.90493439877</v>
      </c>
      <c r="IE181" s="239">
        <v>273762.59448925924</v>
      </c>
      <c r="IF181" s="239">
        <v>189317.13637319917</v>
      </c>
      <c r="IG181" s="239">
        <v>263628.95348053437</v>
      </c>
      <c r="IH181" s="240"/>
      <c r="II181" s="240"/>
      <c r="IJ181" s="240"/>
      <c r="IK181" s="240"/>
      <c r="IL181" s="240"/>
      <c r="IM181" s="240"/>
      <c r="IN181" s="240"/>
      <c r="IO181" s="240"/>
      <c r="IP181" s="219"/>
    </row>
    <row r="182" spans="1:250" ht="15.75" customHeight="1">
      <c r="A182" s="237">
        <v>45100</v>
      </c>
      <c r="B182" s="255">
        <v>47200</v>
      </c>
      <c r="C182" s="255">
        <v>71250</v>
      </c>
      <c r="D182" s="255">
        <v>58000</v>
      </c>
      <c r="E182" s="255">
        <v>94500</v>
      </c>
      <c r="F182" s="255">
        <v>240975</v>
      </c>
      <c r="G182" s="255">
        <v>71800</v>
      </c>
      <c r="H182" s="255"/>
      <c r="I182" s="255"/>
      <c r="J182" s="255">
        <v>26771</v>
      </c>
      <c r="K182" s="255">
        <v>21480</v>
      </c>
      <c r="L182" s="255">
        <v>5388</v>
      </c>
      <c r="M182" s="255">
        <v>147397</v>
      </c>
      <c r="N182" s="255">
        <v>51727</v>
      </c>
      <c r="O182" s="255">
        <v>15437</v>
      </c>
      <c r="P182" s="255">
        <v>88659</v>
      </c>
      <c r="Q182" s="255">
        <v>17882</v>
      </c>
      <c r="R182" s="255">
        <v>8773</v>
      </c>
      <c r="S182" s="255">
        <v>27061</v>
      </c>
      <c r="T182" s="255">
        <v>126853</v>
      </c>
      <c r="U182" s="255">
        <v>560298</v>
      </c>
      <c r="V182" s="255"/>
      <c r="W182" s="255"/>
      <c r="X182" s="255"/>
      <c r="Y182" s="255"/>
      <c r="Z182" s="255"/>
      <c r="AA182" s="255"/>
      <c r="AB182" s="255"/>
      <c r="AC182" s="157"/>
      <c r="AD182" s="276">
        <v>85214.116553674903</v>
      </c>
      <c r="AE182" s="276">
        <v>2953.5792224543502</v>
      </c>
      <c r="AF182" s="276">
        <v>41.5189068518714</v>
      </c>
      <c r="AG182" s="276">
        <v>221</v>
      </c>
      <c r="AH182" s="276">
        <v>236</v>
      </c>
      <c r="AI182" s="276">
        <v>15745.785317018899</v>
      </c>
      <c r="AJ182" s="276">
        <v>104412</v>
      </c>
      <c r="AK182" s="276">
        <v>7841181.0982856499</v>
      </c>
      <c r="AL182" s="276">
        <v>507371.22191305802</v>
      </c>
      <c r="AM182" s="276">
        <v>8668.7223670329295</v>
      </c>
      <c r="AN182" s="276">
        <v>2831</v>
      </c>
      <c r="AO182" s="276">
        <v>8945</v>
      </c>
      <c r="AP182" s="276">
        <v>1559464.2981090101</v>
      </c>
      <c r="AQ182" s="276">
        <v>9928461.3406747505</v>
      </c>
      <c r="AR182" s="276">
        <v>8542018.3406747505</v>
      </c>
      <c r="AS182" s="276">
        <v>1386443</v>
      </c>
      <c r="AT182" s="276">
        <v>9928461.3406747505</v>
      </c>
      <c r="AU182" s="240"/>
      <c r="AV182" s="240"/>
      <c r="AW182" s="240"/>
      <c r="AX182" s="240"/>
      <c r="AY182" s="240"/>
      <c r="AZ182" s="240"/>
      <c r="BA182" s="240"/>
      <c r="BB182" s="240"/>
      <c r="BC182" s="240"/>
      <c r="BD182" s="240"/>
      <c r="BE182" s="240"/>
      <c r="BF182" s="240"/>
      <c r="BG182" s="240"/>
      <c r="BH182" s="250"/>
      <c r="BI182" s="255">
        <v>43030.653918272335</v>
      </c>
      <c r="BJ182" s="255">
        <v>6040.8391633260062</v>
      </c>
      <c r="BK182" s="255">
        <v>507.89473684210526</v>
      </c>
      <c r="BL182" s="255">
        <v>871.69474977369714</v>
      </c>
      <c r="BM182" s="255">
        <v>28962.727822319928</v>
      </c>
      <c r="BN182" s="255">
        <v>6513.1896094659251</v>
      </c>
      <c r="BO182" s="255">
        <v>85927</v>
      </c>
      <c r="BP182" s="255">
        <v>9257073.5561554376</v>
      </c>
      <c r="BQ182" s="255">
        <v>1714631.413713953</v>
      </c>
      <c r="BR182" s="255">
        <v>119958.76315789473</v>
      </c>
      <c r="BS182" s="255">
        <v>318239.08437863702</v>
      </c>
      <c r="BT182" s="255">
        <v>5423119.2238781843</v>
      </c>
      <c r="BU182" s="255">
        <v>1709184.1874757532</v>
      </c>
      <c r="BV182" s="255">
        <v>18542206.228759859</v>
      </c>
      <c r="BW182" s="255">
        <v>15113469.228759861</v>
      </c>
      <c r="BX182" s="255">
        <v>3428737</v>
      </c>
      <c r="BY182" s="255">
        <v>18542206.228759859</v>
      </c>
      <c r="BZ182" s="255">
        <v>163622.89807961701</v>
      </c>
      <c r="CA182" s="255">
        <v>931</v>
      </c>
      <c r="CB182" s="255">
        <v>348</v>
      </c>
      <c r="CC182" s="255">
        <v>149</v>
      </c>
      <c r="CD182" s="240"/>
      <c r="CE182" s="255">
        <v>1080354</v>
      </c>
      <c r="CF182" s="255">
        <v>39918048.707110003</v>
      </c>
      <c r="CG182" s="255">
        <v>425805739.95078003</v>
      </c>
      <c r="CH182" s="240"/>
      <c r="CI182" s="240"/>
      <c r="CJ182" s="258">
        <v>11294.321031248601</v>
      </c>
      <c r="CK182" s="272">
        <v>50.363022596053099</v>
      </c>
      <c r="CL182" s="272">
        <v>13.488081011290801</v>
      </c>
      <c r="CM182" s="272">
        <v>11.731497785062</v>
      </c>
      <c r="CN182" s="272">
        <v>7.3467151561513502</v>
      </c>
      <c r="CO182" s="272">
        <v>3.19406554132956</v>
      </c>
      <c r="CP182" s="272">
        <v>7.34763163550687</v>
      </c>
      <c r="CQ182" s="272">
        <v>6.5289862746063099</v>
      </c>
      <c r="CR182" s="240">
        <v>4160</v>
      </c>
      <c r="CS182" s="240">
        <v>40301</v>
      </c>
      <c r="CT182" s="240">
        <v>16467</v>
      </c>
      <c r="CU182" s="240">
        <v>134148</v>
      </c>
      <c r="CV182" s="240">
        <v>3070</v>
      </c>
      <c r="CW182" s="240">
        <v>34563</v>
      </c>
      <c r="CX182" s="240">
        <v>4839</v>
      </c>
      <c r="CY182" s="240">
        <v>34067</v>
      </c>
      <c r="CZ182" s="240">
        <v>136212.01</v>
      </c>
      <c r="DA182" s="240">
        <v>1220858.1000000001</v>
      </c>
      <c r="DB182" s="240">
        <v>77786.929999999993</v>
      </c>
      <c r="DC182" s="240">
        <v>821965.53</v>
      </c>
      <c r="DD182" s="240"/>
      <c r="DE182" s="254">
        <v>362324</v>
      </c>
      <c r="DF182" s="273">
        <v>33.631925314864901</v>
      </c>
      <c r="DG182" s="273">
        <v>91.695906524892209</v>
      </c>
      <c r="DH182" s="273">
        <v>92.616868046714004</v>
      </c>
      <c r="DI182" s="240">
        <v>175556.34</v>
      </c>
      <c r="DJ182" s="240">
        <v>58780.071000000004</v>
      </c>
      <c r="DK182" s="240">
        <v>155221.351</v>
      </c>
      <c r="DL182" s="240">
        <v>251154.71799999999</v>
      </c>
      <c r="DM182" s="240">
        <v>14183.32</v>
      </c>
      <c r="DN182" s="240">
        <v>18935.760480000001</v>
      </c>
      <c r="DO182" s="240">
        <v>62.281999999999996</v>
      </c>
      <c r="DP182" s="240">
        <v>261.90699999999998</v>
      </c>
      <c r="DQ182" s="240">
        <v>674155.74948</v>
      </c>
      <c r="DR182" s="238">
        <v>95155</v>
      </c>
      <c r="DS182" s="238">
        <v>9499</v>
      </c>
      <c r="DT182" s="238">
        <v>56424</v>
      </c>
      <c r="DU182" s="238">
        <v>9</v>
      </c>
      <c r="DV182" s="238">
        <v>2326</v>
      </c>
      <c r="DW182" s="238">
        <v>14011</v>
      </c>
      <c r="DX182" s="238">
        <v>29191</v>
      </c>
      <c r="DY182" s="256">
        <v>0</v>
      </c>
      <c r="DZ182" s="238">
        <v>206615</v>
      </c>
      <c r="EA182" s="238">
        <v>3115287</v>
      </c>
      <c r="EB182" s="240">
        <v>7771</v>
      </c>
      <c r="EC182" s="240">
        <v>16953</v>
      </c>
      <c r="ED182" s="240">
        <v>882</v>
      </c>
      <c r="EE182" s="240">
        <v>7523</v>
      </c>
      <c r="EF182" s="240">
        <v>3119</v>
      </c>
      <c r="EG182" s="240">
        <v>4627</v>
      </c>
      <c r="EH182" s="240">
        <v>1705</v>
      </c>
      <c r="EI182" s="240"/>
      <c r="EJ182" s="240"/>
      <c r="EK182" s="240"/>
      <c r="EL182" s="240"/>
      <c r="EM182" s="240"/>
      <c r="EN182" s="240">
        <v>160160</v>
      </c>
      <c r="EO182" s="240">
        <v>35448</v>
      </c>
      <c r="EP182" s="240">
        <v>7307</v>
      </c>
      <c r="EQ182" s="240">
        <v>3771</v>
      </c>
      <c r="ER182" s="240">
        <v>13068</v>
      </c>
      <c r="ES182" s="240">
        <v>2196</v>
      </c>
      <c r="ET182" s="240">
        <v>1852</v>
      </c>
      <c r="EU182" s="240">
        <v>27748</v>
      </c>
      <c r="EV182" s="240">
        <v>363829</v>
      </c>
      <c r="EW182" s="240">
        <v>72833</v>
      </c>
      <c r="EX182" s="240">
        <v>11003</v>
      </c>
      <c r="EY182" s="240">
        <v>12007</v>
      </c>
      <c r="EZ182" s="240">
        <v>35183</v>
      </c>
      <c r="FA182" s="240">
        <v>4937</v>
      </c>
      <c r="FB182" s="240">
        <v>5244</v>
      </c>
      <c r="FC182" s="240">
        <v>72487</v>
      </c>
      <c r="FD182" s="240">
        <v>2.2999999999999998</v>
      </c>
      <c r="FE182" s="240">
        <v>2.1</v>
      </c>
      <c r="FF182" s="240">
        <v>1.5</v>
      </c>
      <c r="FG182" s="240">
        <v>3.1</v>
      </c>
      <c r="FH182" s="240">
        <v>2.7</v>
      </c>
      <c r="FI182" s="240">
        <v>2.2000000000000002</v>
      </c>
      <c r="FJ182" s="240">
        <v>2.8</v>
      </c>
      <c r="FK182" s="240">
        <v>2.6</v>
      </c>
      <c r="FL182" s="240">
        <v>30.7</v>
      </c>
      <c r="FM182" s="240">
        <v>47.8</v>
      </c>
      <c r="FN182" s="240">
        <v>35.1</v>
      </c>
      <c r="FO182" s="240">
        <v>12.9</v>
      </c>
      <c r="FP182" s="240">
        <v>35.9</v>
      </c>
      <c r="FQ182" s="240">
        <v>24.7</v>
      </c>
      <c r="FR182" s="240">
        <v>10.4</v>
      </c>
      <c r="FS182" s="240">
        <v>20.9</v>
      </c>
      <c r="FT182" s="240">
        <v>163792</v>
      </c>
      <c r="FU182" s="240">
        <v>54468</v>
      </c>
      <c r="FV182" s="240">
        <v>53701</v>
      </c>
      <c r="FW182" s="240">
        <v>767</v>
      </c>
      <c r="FX182" s="240">
        <v>109324</v>
      </c>
      <c r="FY182" s="240">
        <f>1063667492858.5/1000</f>
        <v>1063667492.8585</v>
      </c>
      <c r="FZ182" s="240">
        <f>830844661602.363/1000</f>
        <v>830844661.60236299</v>
      </c>
      <c r="GA182" s="240">
        <v>24000303.270342302</v>
      </c>
      <c r="GB182" s="240">
        <v>959057.92600049998</v>
      </c>
      <c r="GC182" s="240">
        <v>2966.4665365047599</v>
      </c>
      <c r="GD182" s="239">
        <v>284758.6216052415</v>
      </c>
      <c r="GE182" s="239">
        <v>254045.03849462356</v>
      </c>
      <c r="GF182" s="239">
        <v>258422.00333333333</v>
      </c>
      <c r="GG182" s="239">
        <v>810453.68586206937</v>
      </c>
      <c r="GH182" s="239" t="s">
        <v>475</v>
      </c>
      <c r="GI182" s="239">
        <v>384008.97626751545</v>
      </c>
      <c r="GJ182" s="239">
        <v>551262.45162031415</v>
      </c>
      <c r="GK182" s="239">
        <v>530883.94876712351</v>
      </c>
      <c r="GL182" s="239">
        <v>318428.76067867858</v>
      </c>
      <c r="GM182" s="239">
        <v>320561.91008187737</v>
      </c>
      <c r="GN182" s="239">
        <v>299028.83189241122</v>
      </c>
      <c r="GO182" s="239">
        <v>277045.22058697208</v>
      </c>
      <c r="GP182" s="239">
        <v>495353.08651400899</v>
      </c>
      <c r="GQ182" s="239">
        <v>372133.71331335639</v>
      </c>
      <c r="GR182" s="239">
        <v>993062.66747058858</v>
      </c>
      <c r="GS182" s="239">
        <v>728242.17769273487</v>
      </c>
      <c r="GT182" s="239">
        <v>414877.9874839363</v>
      </c>
      <c r="GU182" s="239">
        <v>457680.1018131444</v>
      </c>
      <c r="GV182" s="239">
        <v>400882.16310537269</v>
      </c>
      <c r="GW182" s="239">
        <v>339801.40193336457</v>
      </c>
      <c r="GX182" s="239">
        <v>448789.66742669349</v>
      </c>
      <c r="GY182" s="239">
        <v>398061.2204907976</v>
      </c>
      <c r="GZ182" s="239">
        <v>398191.66635523667</v>
      </c>
      <c r="HA182" s="239">
        <v>279955.12573333329</v>
      </c>
      <c r="HB182" s="239">
        <v>475126.91313623247</v>
      </c>
      <c r="HC182" s="239">
        <v>671253.35886270844</v>
      </c>
      <c r="HD182" s="239">
        <v>650427.58966071403</v>
      </c>
      <c r="HE182" s="239">
        <v>326127.01358727604</v>
      </c>
      <c r="HF182" s="239">
        <v>302890.28076158965</v>
      </c>
      <c r="HG182" s="239">
        <v>741521.86338384624</v>
      </c>
      <c r="HH182" s="239">
        <v>626215.88347703731</v>
      </c>
      <c r="HI182" s="239">
        <v>263608.35364598263</v>
      </c>
      <c r="HJ182" s="239">
        <v>421918.81386347866</v>
      </c>
      <c r="HK182" s="239">
        <v>385195.30763375392</v>
      </c>
      <c r="HL182" s="239">
        <v>322546.91708959057</v>
      </c>
      <c r="HM182" s="239">
        <v>204742.60082603979</v>
      </c>
      <c r="HN182" s="239">
        <v>459573.0900326597</v>
      </c>
      <c r="HO182" s="239">
        <v>592669.70181818178</v>
      </c>
      <c r="HP182" s="239">
        <v>887927.32264900627</v>
      </c>
      <c r="HQ182" s="239">
        <v>418227.15146488609</v>
      </c>
      <c r="HR182" s="239">
        <v>654805.6598231165</v>
      </c>
      <c r="HS182" s="239">
        <v>936191.65946980473</v>
      </c>
      <c r="HT182" s="239">
        <v>514136.71918789065</v>
      </c>
      <c r="HU182" s="239">
        <v>385366.72405957454</v>
      </c>
      <c r="HV182" s="239">
        <v>323912.61061867257</v>
      </c>
      <c r="HW182" s="239">
        <v>328242.45305555529</v>
      </c>
      <c r="HX182" s="239">
        <v>648056.22661884164</v>
      </c>
      <c r="HY182" s="239">
        <v>479061.18650969508</v>
      </c>
      <c r="HZ182" s="239">
        <v>265887.71814298962</v>
      </c>
      <c r="IA182" s="239">
        <v>237862.54716423061</v>
      </c>
      <c r="IB182" s="239">
        <v>272299.29337517824</v>
      </c>
      <c r="IC182" s="239">
        <v>401964.96890632971</v>
      </c>
      <c r="ID182" s="239">
        <v>554585.05567351577</v>
      </c>
      <c r="IE182" s="239">
        <v>414915.27633501985</v>
      </c>
      <c r="IF182" s="239">
        <v>290581.64415027847</v>
      </c>
      <c r="IG182" s="239">
        <v>391495.09973880433</v>
      </c>
      <c r="IH182" s="240"/>
      <c r="II182" s="240"/>
      <c r="IJ182" s="240"/>
      <c r="IK182" s="240"/>
      <c r="IL182" s="240"/>
      <c r="IM182" s="240"/>
      <c r="IN182" s="240"/>
      <c r="IO182" s="240"/>
      <c r="IP182" s="219"/>
    </row>
    <row r="183" spans="1:250" ht="15.75" customHeight="1">
      <c r="A183" s="237">
        <v>45130</v>
      </c>
      <c r="B183" s="255">
        <v>59000</v>
      </c>
      <c r="C183" s="255">
        <v>72800</v>
      </c>
      <c r="D183" s="255">
        <v>80500</v>
      </c>
      <c r="E183" s="255">
        <v>98000</v>
      </c>
      <c r="F183" s="255">
        <v>257147</v>
      </c>
      <c r="G183" s="255">
        <v>115000</v>
      </c>
      <c r="H183" s="255"/>
      <c r="I183" s="255"/>
      <c r="J183" s="255">
        <v>4529</v>
      </c>
      <c r="K183" s="255">
        <v>31453</v>
      </c>
      <c r="L183" s="255">
        <v>934</v>
      </c>
      <c r="M183" s="255">
        <v>34946</v>
      </c>
      <c r="N183" s="255">
        <v>71274</v>
      </c>
      <c r="O183" s="255">
        <v>3560</v>
      </c>
      <c r="P183" s="255">
        <v>851</v>
      </c>
      <c r="Q183" s="255">
        <v>24947</v>
      </c>
      <c r="R183" s="255">
        <v>2415</v>
      </c>
      <c r="S183" s="255">
        <v>27946</v>
      </c>
      <c r="T183" s="255">
        <v>125079</v>
      </c>
      <c r="U183" s="255">
        <v>560598</v>
      </c>
      <c r="V183" s="255"/>
      <c r="W183" s="255"/>
      <c r="X183" s="255"/>
      <c r="Y183" s="255"/>
      <c r="Z183" s="255"/>
      <c r="AA183" s="255"/>
      <c r="AB183" s="255"/>
      <c r="AC183" s="157"/>
      <c r="AD183" s="276">
        <v>82506.613397363195</v>
      </c>
      <c r="AE183" s="276">
        <v>2735.0993463616401</v>
      </c>
      <c r="AF183" s="276">
        <v>30.701049378598899</v>
      </c>
      <c r="AG183" s="276">
        <v>172</v>
      </c>
      <c r="AH183" s="276">
        <v>201</v>
      </c>
      <c r="AI183" s="276">
        <v>15595.5862068966</v>
      </c>
      <c r="AJ183" s="276">
        <v>101241</v>
      </c>
      <c r="AK183" s="276">
        <v>7633981.7696925197</v>
      </c>
      <c r="AL183" s="276">
        <v>469213.74509215401</v>
      </c>
      <c r="AM183" s="276">
        <v>6400.2752062073396</v>
      </c>
      <c r="AN183" s="276">
        <v>2589</v>
      </c>
      <c r="AO183" s="276">
        <v>5639</v>
      </c>
      <c r="AP183" s="276">
        <v>1566019.3103448299</v>
      </c>
      <c r="AQ183" s="276">
        <v>9683843.1003357098</v>
      </c>
      <c r="AR183" s="276">
        <v>8558529.1003357098</v>
      </c>
      <c r="AS183" s="276">
        <v>1125314</v>
      </c>
      <c r="AT183" s="276">
        <v>9683843.1003357098</v>
      </c>
      <c r="AU183" s="240"/>
      <c r="AV183" s="240"/>
      <c r="AW183" s="240"/>
      <c r="AX183" s="240"/>
      <c r="AY183" s="240"/>
      <c r="AZ183" s="240"/>
      <c r="BA183" s="240"/>
      <c r="BB183" s="240"/>
      <c r="BC183" s="240"/>
      <c r="BD183" s="240"/>
      <c r="BE183" s="240"/>
      <c r="BF183" s="240"/>
      <c r="BG183" s="240"/>
      <c r="BH183" s="250"/>
      <c r="BI183" s="255">
        <v>41794.995466758621</v>
      </c>
      <c r="BJ183" s="255">
        <v>5452.7218917482078</v>
      </c>
      <c r="BK183" s="255">
        <v>597.3014354066986</v>
      </c>
      <c r="BL183" s="255">
        <v>860.43305027515555</v>
      </c>
      <c r="BM183" s="255">
        <v>30133.649187464976</v>
      </c>
      <c r="BN183" s="255">
        <v>6311.8989683463369</v>
      </c>
      <c r="BO183" s="255">
        <v>85151</v>
      </c>
      <c r="BP183" s="255">
        <v>9036253.1587783955</v>
      </c>
      <c r="BQ183" s="255">
        <v>1532996.6533255742</v>
      </c>
      <c r="BR183" s="255">
        <v>138859.84742158427</v>
      </c>
      <c r="BS183" s="255">
        <v>302245.09004698478</v>
      </c>
      <c r="BT183" s="255">
        <v>5566159.2137232926</v>
      </c>
      <c r="BU183" s="255">
        <v>1642317.5461514147</v>
      </c>
      <c r="BV183" s="255">
        <v>18218831.509447247</v>
      </c>
      <c r="BW183" s="255">
        <v>14886554.509447247</v>
      </c>
      <c r="BX183" s="255">
        <v>3332277</v>
      </c>
      <c r="BY183" s="255">
        <v>18218831.509447247</v>
      </c>
      <c r="BZ183" s="255">
        <v>176474.23475847999</v>
      </c>
      <c r="CA183" s="255">
        <v>952</v>
      </c>
      <c r="CB183" s="255">
        <v>368</v>
      </c>
      <c r="CC183" s="255">
        <v>158</v>
      </c>
      <c r="CD183" s="240"/>
      <c r="CE183" s="255">
        <v>1067680</v>
      </c>
      <c r="CF183" s="255">
        <v>44491524.259010002</v>
      </c>
      <c r="CG183" s="255">
        <v>482669389.05065</v>
      </c>
      <c r="CH183" s="240"/>
      <c r="CI183" s="240"/>
      <c r="CJ183" s="258">
        <v>12080.5441627934</v>
      </c>
      <c r="CK183" s="272">
        <v>42.820618281063901</v>
      </c>
      <c r="CL183" s="272">
        <v>13.856723749571</v>
      </c>
      <c r="CM183" s="272">
        <v>16.032462905454999</v>
      </c>
      <c r="CN183" s="272">
        <v>6.94105690240825</v>
      </c>
      <c r="CO183" s="272">
        <v>5.5409189832897603</v>
      </c>
      <c r="CP183" s="272">
        <v>6.8664270368779698</v>
      </c>
      <c r="CQ183" s="272">
        <v>7.9417921413341803</v>
      </c>
      <c r="CR183" s="240">
        <v>4711</v>
      </c>
      <c r="CS183" s="255">
        <v>44325</v>
      </c>
      <c r="CT183" s="255">
        <v>18547</v>
      </c>
      <c r="CU183" s="255">
        <v>154444</v>
      </c>
      <c r="CV183" s="240">
        <v>3552</v>
      </c>
      <c r="CW183" s="240">
        <v>38304</v>
      </c>
      <c r="CX183" s="240">
        <v>5266</v>
      </c>
      <c r="CY183" s="240">
        <v>37289</v>
      </c>
      <c r="CZ183" s="255">
        <v>127130.63</v>
      </c>
      <c r="DA183" s="255">
        <v>1215345.6600000001</v>
      </c>
      <c r="DB183" s="255">
        <v>82108.929999999993</v>
      </c>
      <c r="DC183" s="255">
        <v>867049.70000000007</v>
      </c>
      <c r="DD183" s="240"/>
      <c r="DE183" s="254">
        <v>696426</v>
      </c>
      <c r="DF183" s="273">
        <v>32.185301901013048</v>
      </c>
      <c r="DG183" s="273">
        <v>91.893007471145623</v>
      </c>
      <c r="DH183" s="273">
        <v>92.823694123696498</v>
      </c>
      <c r="DI183" s="240">
        <v>186293.299</v>
      </c>
      <c r="DJ183" s="240">
        <v>58415.762000000002</v>
      </c>
      <c r="DK183" s="240">
        <v>158144.038</v>
      </c>
      <c r="DL183" s="240">
        <v>263314.98499999999</v>
      </c>
      <c r="DM183" s="240">
        <v>13989.208000000001</v>
      </c>
      <c r="DN183" s="240">
        <v>18058.908480000002</v>
      </c>
      <c r="DO183" s="240">
        <v>57.887999999999998</v>
      </c>
      <c r="DP183" s="240">
        <v>286.42</v>
      </c>
      <c r="DQ183" s="240">
        <v>698560.50848000008</v>
      </c>
      <c r="DR183" s="238">
        <v>110487</v>
      </c>
      <c r="DS183" s="238">
        <v>10168</v>
      </c>
      <c r="DT183" s="238">
        <v>59412</v>
      </c>
      <c r="DU183" s="238">
        <v>123</v>
      </c>
      <c r="DV183" s="238">
        <v>2464</v>
      </c>
      <c r="DW183" s="238">
        <v>15904</v>
      </c>
      <c r="DX183" s="238">
        <v>30209</v>
      </c>
      <c r="DY183" s="256">
        <v>0</v>
      </c>
      <c r="DZ183" s="238">
        <v>228767</v>
      </c>
      <c r="EA183" s="238">
        <v>3307313</v>
      </c>
      <c r="EB183" s="240">
        <v>9927</v>
      </c>
      <c r="EC183" s="240">
        <v>17824</v>
      </c>
      <c r="ED183" s="240">
        <v>985</v>
      </c>
      <c r="EE183" s="240">
        <v>7870</v>
      </c>
      <c r="EF183" s="240">
        <v>2239</v>
      </c>
      <c r="EG183" s="240">
        <v>4655</v>
      </c>
      <c r="EH183" s="240">
        <v>1584</v>
      </c>
      <c r="EI183" s="240"/>
      <c r="EJ183" s="240"/>
      <c r="EK183" s="240"/>
      <c r="EL183" s="240"/>
      <c r="EM183" s="240"/>
      <c r="EN183" s="240">
        <v>218119</v>
      </c>
      <c r="EO183" s="240">
        <v>44291</v>
      </c>
      <c r="EP183" s="240">
        <v>10200</v>
      </c>
      <c r="EQ183" s="240">
        <v>8204</v>
      </c>
      <c r="ER183" s="240">
        <v>15247</v>
      </c>
      <c r="ES183" s="240">
        <v>5268</v>
      </c>
      <c r="ET183" s="240">
        <v>3097</v>
      </c>
      <c r="EU183" s="240">
        <v>45091</v>
      </c>
      <c r="EV183" s="240">
        <v>591268</v>
      </c>
      <c r="EW183" s="240">
        <v>91215</v>
      </c>
      <c r="EX183" s="240">
        <v>15554</v>
      </c>
      <c r="EY183" s="240">
        <v>36822</v>
      </c>
      <c r="EZ183" s="240">
        <v>58405</v>
      </c>
      <c r="FA183" s="240">
        <v>12081</v>
      </c>
      <c r="FB183" s="240">
        <v>10909</v>
      </c>
      <c r="FC183" s="240">
        <v>128572</v>
      </c>
      <c r="FD183" s="240">
        <v>2.7</v>
      </c>
      <c r="FE183" s="240">
        <v>2.1</v>
      </c>
      <c r="FF183" s="240">
        <v>1.5</v>
      </c>
      <c r="FG183" s="240">
        <v>4.5</v>
      </c>
      <c r="FH183" s="240">
        <v>3.8</v>
      </c>
      <c r="FI183" s="240">
        <v>2.2999999999999998</v>
      </c>
      <c r="FJ183" s="240">
        <v>3.5</v>
      </c>
      <c r="FK183" s="240">
        <v>2.9</v>
      </c>
      <c r="FL183" s="240">
        <v>42.3</v>
      </c>
      <c r="FM183" s="240">
        <v>55.1</v>
      </c>
      <c r="FN183" s="240">
        <v>46.6</v>
      </c>
      <c r="FO183" s="240">
        <v>33</v>
      </c>
      <c r="FP183" s="240">
        <v>49.9</v>
      </c>
      <c r="FQ183" s="240">
        <v>47.7</v>
      </c>
      <c r="FR183" s="240">
        <v>18</v>
      </c>
      <c r="FS183" s="240">
        <v>32.200000000000003</v>
      </c>
      <c r="FT183" s="240">
        <v>154648</v>
      </c>
      <c r="FU183" s="240">
        <v>58553</v>
      </c>
      <c r="FV183" s="240">
        <v>57696</v>
      </c>
      <c r="FW183" s="240">
        <v>857</v>
      </c>
      <c r="FX183" s="240">
        <v>96095</v>
      </c>
      <c r="FY183" s="240">
        <f>1280237432067.57/1000</f>
        <v>1280237432.06757</v>
      </c>
      <c r="FZ183" s="240">
        <f>1001276624636.72/1000</f>
        <v>1001276624.6367199</v>
      </c>
      <c r="GA183" s="240">
        <f>22766390235.234/1000</f>
        <v>22766390.235234</v>
      </c>
      <c r="GB183" s="240">
        <f>925536972.98523/1000</f>
        <v>925536.97298522992</v>
      </c>
      <c r="GC183" s="240">
        <v>3168.0786771880998</v>
      </c>
      <c r="GD183" s="240"/>
      <c r="GE183" s="240"/>
      <c r="GF183" s="240"/>
      <c r="GG183" s="277"/>
      <c r="GH183" s="239"/>
      <c r="GI183" s="277"/>
      <c r="GJ183" s="240"/>
      <c r="GK183" s="240"/>
      <c r="GL183" s="240"/>
      <c r="GM183" s="240"/>
      <c r="GN183" s="240"/>
      <c r="GO183" s="240"/>
      <c r="GP183" s="240"/>
      <c r="GQ183" s="240"/>
      <c r="GR183" s="240"/>
      <c r="GS183" s="240"/>
      <c r="GT183" s="240"/>
      <c r="GU183" s="240"/>
      <c r="GV183" s="240"/>
      <c r="GW183" s="240"/>
      <c r="GX183" s="240"/>
      <c r="GY183" s="240"/>
      <c r="GZ183" s="240"/>
      <c r="HA183" s="240"/>
      <c r="HB183" s="240"/>
      <c r="HC183" s="240"/>
      <c r="HD183" s="240"/>
      <c r="HE183" s="240"/>
      <c r="HF183" s="240"/>
      <c r="HG183" s="240"/>
      <c r="HH183" s="240"/>
      <c r="HI183" s="240"/>
      <c r="HJ183" s="240"/>
      <c r="HK183" s="240"/>
      <c r="HL183" s="240"/>
      <c r="HM183" s="240"/>
      <c r="HN183" s="240"/>
      <c r="HO183" s="240"/>
      <c r="HP183" s="240"/>
      <c r="HQ183" s="240"/>
      <c r="HR183" s="240"/>
      <c r="HS183" s="240"/>
      <c r="HT183" s="240"/>
      <c r="HU183" s="240"/>
      <c r="HV183" s="240"/>
      <c r="HW183" s="240"/>
      <c r="HX183" s="240"/>
      <c r="HY183" s="240"/>
      <c r="HZ183" s="240"/>
      <c r="IA183" s="240"/>
      <c r="IB183" s="240"/>
      <c r="IC183" s="240"/>
      <c r="ID183" s="240"/>
      <c r="IE183" s="240"/>
      <c r="IF183" s="240"/>
      <c r="IG183" s="240"/>
      <c r="IH183" s="240"/>
      <c r="II183" s="240"/>
      <c r="IJ183" s="240"/>
      <c r="IK183" s="240"/>
      <c r="IL183" s="240"/>
      <c r="IM183" s="240"/>
      <c r="IN183" s="240"/>
      <c r="IO183" s="240"/>
      <c r="IP183" s="219"/>
    </row>
    <row r="184" spans="1:250" ht="15.75" customHeight="1">
      <c r="A184" s="237">
        <v>45161</v>
      </c>
      <c r="B184" s="106">
        <v>66000</v>
      </c>
      <c r="C184" s="106">
        <v>86000</v>
      </c>
      <c r="D184" s="106">
        <v>85800</v>
      </c>
      <c r="E184" s="106">
        <v>138000</v>
      </c>
      <c r="F184" s="106">
        <v>330234</v>
      </c>
      <c r="G184" s="106">
        <v>120000</v>
      </c>
      <c r="H184" s="106"/>
      <c r="I184" s="106"/>
      <c r="J184" s="255">
        <v>44940</v>
      </c>
      <c r="K184" s="106">
        <v>19161</v>
      </c>
      <c r="L184" s="106">
        <v>5948</v>
      </c>
      <c r="M184" s="255">
        <v>237947</v>
      </c>
      <c r="N184" s="106">
        <v>49161</v>
      </c>
      <c r="O184" s="106">
        <v>16715</v>
      </c>
      <c r="P184" s="106">
        <v>157567</v>
      </c>
      <c r="Q184" s="106">
        <v>17207</v>
      </c>
      <c r="R184" s="255">
        <v>8303</v>
      </c>
      <c r="S184" s="255">
        <v>29417</v>
      </c>
      <c r="T184" s="255">
        <v>127391</v>
      </c>
      <c r="U184" s="255">
        <v>562556</v>
      </c>
      <c r="V184" s="106"/>
      <c r="W184" s="106"/>
      <c r="X184" s="106"/>
      <c r="Y184" s="106"/>
      <c r="Z184" s="106"/>
      <c r="AA184" s="106"/>
      <c r="AB184" s="106"/>
      <c r="AC184" s="107"/>
      <c r="AD184" s="276">
        <v>87850.885374106481</v>
      </c>
      <c r="AE184" s="276">
        <v>3156.7183024120932</v>
      </c>
      <c r="AF184" s="276">
        <v>34.768959743937856</v>
      </c>
      <c r="AG184" s="276">
        <v>246</v>
      </c>
      <c r="AH184" s="276">
        <v>200</v>
      </c>
      <c r="AI184" s="276">
        <v>18940.627363737487</v>
      </c>
      <c r="AJ184" s="276">
        <v>110429</v>
      </c>
      <c r="AK184" s="276">
        <v>8210710.2257903153</v>
      </c>
      <c r="AL184" s="276">
        <v>528959.68587939604</v>
      </c>
      <c r="AM184" s="276">
        <v>6920.0275689587043</v>
      </c>
      <c r="AN184" s="276">
        <v>3172</v>
      </c>
      <c r="AO184" s="276">
        <v>5653</v>
      </c>
      <c r="AP184" s="276">
        <v>1895946.6262513904</v>
      </c>
      <c r="AQ184" s="276">
        <v>10651361.56549006</v>
      </c>
      <c r="AR184" s="276">
        <v>8912438.5654900614</v>
      </c>
      <c r="AS184" s="276">
        <v>1738923</v>
      </c>
      <c r="AT184" s="276">
        <v>10651361.565490061</v>
      </c>
      <c r="AU184" s="106"/>
      <c r="AV184" s="106"/>
      <c r="AW184" s="106"/>
      <c r="AX184" s="106"/>
      <c r="AY184" s="106"/>
      <c r="AZ184" s="106"/>
      <c r="BA184" s="106"/>
      <c r="BB184" s="106"/>
      <c r="BC184" s="106"/>
      <c r="BD184" s="106"/>
      <c r="BE184" s="106"/>
      <c r="BF184" s="106"/>
      <c r="BG184" s="106"/>
      <c r="BH184" s="107"/>
      <c r="BI184" s="255">
        <v>41604.127433653754</v>
      </c>
      <c r="BJ184" s="255">
        <v>5278.3863169389488</v>
      </c>
      <c r="BK184" s="255">
        <v>429.33014354066984</v>
      </c>
      <c r="BL184" s="255">
        <v>869.35313303734358</v>
      </c>
      <c r="BM184" s="255">
        <v>29461.259881891459</v>
      </c>
      <c r="BN184" s="255">
        <v>6887.5430909378274</v>
      </c>
      <c r="BO184" s="255">
        <v>84530.000000000015</v>
      </c>
      <c r="BP184" s="255">
        <v>9017050.0440105163</v>
      </c>
      <c r="BQ184" s="255">
        <v>1510036.63793698</v>
      </c>
      <c r="BR184" s="255">
        <v>98788.184742158424</v>
      </c>
      <c r="BS184" s="255">
        <v>307329.53676882625</v>
      </c>
      <c r="BT184" s="255">
        <v>5450434.8187924763</v>
      </c>
      <c r="BU184" s="255">
        <v>1824551.386187623</v>
      </c>
      <c r="BV184" s="255">
        <v>18208190.608438581</v>
      </c>
      <c r="BW184" s="255">
        <v>14835009.608438581</v>
      </c>
      <c r="BX184" s="255">
        <v>3373181</v>
      </c>
      <c r="BY184" s="255">
        <v>18208190.608438581</v>
      </c>
      <c r="BZ184" s="106">
        <v>199845.58508190769</v>
      </c>
      <c r="CA184" s="106">
        <v>977</v>
      </c>
      <c r="CB184" s="106">
        <v>379</v>
      </c>
      <c r="CC184" s="106">
        <v>161</v>
      </c>
      <c r="CD184" s="106"/>
      <c r="CE184" s="106">
        <v>1209673</v>
      </c>
      <c r="CF184" s="106">
        <v>50458620.262319997</v>
      </c>
      <c r="CG184" s="255">
        <v>537409230.36957991</v>
      </c>
      <c r="CH184" s="106"/>
      <c r="CI184" s="106"/>
      <c r="CJ184" s="106">
        <v>10546.071324201095</v>
      </c>
      <c r="CK184" s="108">
        <v>41.892292254124264</v>
      </c>
      <c r="CL184" s="108">
        <v>14.777350996493871</v>
      </c>
      <c r="CM184" s="108">
        <v>13.758719403177466</v>
      </c>
      <c r="CN184" s="108">
        <v>8.3090228045514127</v>
      </c>
      <c r="CO184" s="108">
        <v>3.5449131627392836</v>
      </c>
      <c r="CP184" s="108">
        <v>8.0888712736933197</v>
      </c>
      <c r="CQ184" s="108">
        <v>9.6288301055400112</v>
      </c>
      <c r="CR184" s="106">
        <v>3981</v>
      </c>
      <c r="CS184" s="106">
        <v>39701</v>
      </c>
      <c r="CT184" s="106">
        <v>19192</v>
      </c>
      <c r="CU184" s="106">
        <v>162509</v>
      </c>
      <c r="CV184" s="106">
        <v>4048</v>
      </c>
      <c r="CW184" s="106">
        <v>43494</v>
      </c>
      <c r="CX184" s="106">
        <v>5921</v>
      </c>
      <c r="CY184" s="106">
        <v>41059</v>
      </c>
      <c r="CZ184" s="106">
        <v>133707.15</v>
      </c>
      <c r="DA184" s="106">
        <v>1250465.73</v>
      </c>
      <c r="DB184" s="106">
        <v>82337.399999999994</v>
      </c>
      <c r="DC184" s="106">
        <v>863483.62</v>
      </c>
      <c r="DD184" s="106"/>
      <c r="DE184" s="106">
        <v>304031</v>
      </c>
      <c r="DF184" s="273">
        <v>40.443816897276214</v>
      </c>
      <c r="DG184" s="273">
        <v>103.53724932374138</v>
      </c>
      <c r="DH184" s="273">
        <v>104.58862472216509</v>
      </c>
      <c r="DI184" s="106">
        <v>206595.59700000001</v>
      </c>
      <c r="DJ184" s="106">
        <v>58710.213000000003</v>
      </c>
      <c r="DK184" s="106">
        <v>159686.611</v>
      </c>
      <c r="DL184" s="106">
        <v>252065.58100000001</v>
      </c>
      <c r="DM184" s="106">
        <v>12559.157999999999</v>
      </c>
      <c r="DN184" s="106">
        <v>17085.672480000001</v>
      </c>
      <c r="DO184" s="106">
        <v>61.101999999999997</v>
      </c>
      <c r="DP184" s="106">
        <v>297.29399999999998</v>
      </c>
      <c r="DQ184" s="106">
        <v>707061.22847999993</v>
      </c>
      <c r="DR184" s="255">
        <v>78884</v>
      </c>
      <c r="DS184" s="255">
        <v>8126</v>
      </c>
      <c r="DT184" s="255">
        <v>58900</v>
      </c>
      <c r="DU184" s="255">
        <v>409</v>
      </c>
      <c r="DV184" s="255">
        <v>2003</v>
      </c>
      <c r="DW184" s="255">
        <v>12043</v>
      </c>
      <c r="DX184" s="255">
        <v>30079</v>
      </c>
      <c r="DY184" s="255">
        <v>0</v>
      </c>
      <c r="DZ184" s="255">
        <v>190444</v>
      </c>
      <c r="EA184" s="255">
        <v>3147741</v>
      </c>
      <c r="EB184" s="255">
        <v>10467</v>
      </c>
      <c r="EC184" s="255">
        <v>17561</v>
      </c>
      <c r="ED184" s="255">
        <v>878</v>
      </c>
      <c r="EE184" s="255">
        <v>7812</v>
      </c>
      <c r="EF184" s="255">
        <v>2664</v>
      </c>
      <c r="EG184" s="255">
        <v>4657</v>
      </c>
      <c r="EH184" s="255">
        <v>1644</v>
      </c>
      <c r="EI184" s="106"/>
      <c r="EJ184" s="106"/>
      <c r="EK184" s="106"/>
      <c r="EL184" s="106"/>
      <c r="EM184" s="106"/>
      <c r="EN184" s="106">
        <v>152484</v>
      </c>
      <c r="EO184" s="106">
        <v>33989</v>
      </c>
      <c r="EP184" s="106">
        <v>7906</v>
      </c>
      <c r="EQ184" s="106">
        <v>5243</v>
      </c>
      <c r="ER184" s="106">
        <v>10074</v>
      </c>
      <c r="ES184" s="106">
        <v>3129</v>
      </c>
      <c r="ET184" s="106">
        <v>1781</v>
      </c>
      <c r="EU184" s="106">
        <v>26889</v>
      </c>
      <c r="EV184" s="106">
        <v>343045</v>
      </c>
      <c r="EW184" s="106">
        <v>70494</v>
      </c>
      <c r="EX184" s="106">
        <v>11815</v>
      </c>
      <c r="EY184" s="106">
        <v>14697</v>
      </c>
      <c r="EZ184" s="106">
        <v>27209</v>
      </c>
      <c r="FA184" s="106">
        <v>7915</v>
      </c>
      <c r="FB184" s="106">
        <v>4398</v>
      </c>
      <c r="FC184" s="106">
        <v>74838</v>
      </c>
      <c r="FD184" s="106">
        <v>2.2000000000000002</v>
      </c>
      <c r="FE184" s="106">
        <v>2.1</v>
      </c>
      <c r="FF184" s="106">
        <v>1.5</v>
      </c>
      <c r="FG184" s="106">
        <v>2.8</v>
      </c>
      <c r="FH184" s="106">
        <v>2.7</v>
      </c>
      <c r="FI184" s="106">
        <v>2.5</v>
      </c>
      <c r="FJ184" s="106">
        <v>2.5</v>
      </c>
      <c r="FK184" s="106">
        <v>2.8</v>
      </c>
      <c r="FL184" s="106">
        <v>28.5</v>
      </c>
      <c r="FM184" s="106">
        <v>44.7</v>
      </c>
      <c r="FN184" s="106">
        <v>37.6</v>
      </c>
      <c r="FO184" s="106">
        <v>13.4</v>
      </c>
      <c r="FP184" s="106">
        <v>27.4</v>
      </c>
      <c r="FQ184" s="106">
        <v>32.4</v>
      </c>
      <c r="FR184" s="106">
        <v>8.4</v>
      </c>
      <c r="FS184" s="106">
        <v>22.2</v>
      </c>
      <c r="FT184" s="109">
        <v>182510</v>
      </c>
      <c r="FU184" s="109">
        <v>66136</v>
      </c>
      <c r="FV184" s="109">
        <v>65144</v>
      </c>
      <c r="FW184" s="109">
        <v>992</v>
      </c>
      <c r="FX184" s="109">
        <v>116374</v>
      </c>
      <c r="FY184" s="109">
        <f>1531053639901.62/1000</f>
        <v>1531053639.9016201</v>
      </c>
      <c r="FZ184" s="109">
        <f>1185344571065.6/1000</f>
        <v>1185344571.0656002</v>
      </c>
      <c r="GA184" s="109">
        <f>26465929811.0556/1000</f>
        <v>26465929.811055601</v>
      </c>
      <c r="GB184" s="109">
        <f>1056488964.53893/1000</f>
        <v>1056488.96453893</v>
      </c>
      <c r="GC184" s="109">
        <v>3553.1504596255349</v>
      </c>
      <c r="GD184" s="255"/>
      <c r="GE184" s="255"/>
      <c r="GF184" s="255"/>
      <c r="GG184" s="255"/>
      <c r="GH184" s="255"/>
      <c r="GI184" s="255"/>
      <c r="GJ184" s="255"/>
      <c r="GK184" s="255"/>
      <c r="GL184" s="255"/>
      <c r="GM184" s="255"/>
      <c r="GN184" s="255"/>
      <c r="GO184" s="255"/>
      <c r="GP184" s="255"/>
      <c r="GQ184" s="255"/>
      <c r="GR184" s="255"/>
      <c r="GS184" s="255"/>
      <c r="GT184" s="255"/>
      <c r="GU184" s="255"/>
      <c r="GV184" s="255"/>
      <c r="GW184" s="255"/>
      <c r="GX184" s="255"/>
      <c r="GY184" s="255"/>
      <c r="GZ184" s="255"/>
      <c r="HA184" s="255"/>
      <c r="HB184" s="255"/>
      <c r="HC184" s="255"/>
      <c r="HD184" s="255"/>
      <c r="HE184" s="255"/>
      <c r="HF184" s="255"/>
      <c r="HG184" s="255"/>
      <c r="HH184" s="255"/>
      <c r="HI184" s="255"/>
      <c r="HJ184" s="255"/>
      <c r="HK184" s="255"/>
      <c r="HL184" s="255"/>
      <c r="HM184" s="255"/>
      <c r="HN184" s="255"/>
      <c r="HO184" s="255"/>
      <c r="HP184" s="255"/>
      <c r="HQ184" s="255"/>
      <c r="HR184" s="255"/>
      <c r="HS184" s="255"/>
      <c r="HT184" s="255"/>
      <c r="HU184" s="255"/>
      <c r="HV184" s="255"/>
      <c r="HW184" s="255"/>
      <c r="HX184" s="255"/>
      <c r="HY184" s="255"/>
      <c r="HZ184" s="255"/>
      <c r="IA184" s="255"/>
      <c r="IB184" s="255"/>
      <c r="IC184" s="255"/>
      <c r="ID184" s="255"/>
      <c r="IE184" s="255"/>
      <c r="IF184" s="255"/>
      <c r="IG184" s="255"/>
      <c r="IH184" s="255"/>
      <c r="II184" s="255"/>
      <c r="IJ184" s="255"/>
      <c r="IK184" s="255"/>
      <c r="IL184" s="255"/>
      <c r="IM184" s="255"/>
      <c r="IN184" s="255"/>
      <c r="IO184" s="255"/>
      <c r="IP184" s="219"/>
    </row>
    <row r="185" spans="1:250" ht="15.75" customHeight="1">
      <c r="A185" s="237">
        <v>45192</v>
      </c>
      <c r="B185" s="106">
        <v>71000</v>
      </c>
      <c r="C185" s="106">
        <v>86500</v>
      </c>
      <c r="D185" s="106">
        <v>92000</v>
      </c>
      <c r="E185" s="106">
        <v>165000</v>
      </c>
      <c r="F185" s="106">
        <v>334025</v>
      </c>
      <c r="G185" s="106">
        <v>118000</v>
      </c>
      <c r="H185" s="106"/>
      <c r="I185" s="106"/>
      <c r="J185" s="255">
        <v>4211</v>
      </c>
      <c r="K185" s="106">
        <v>32334</v>
      </c>
      <c r="L185" s="106">
        <v>970</v>
      </c>
      <c r="M185" s="255">
        <v>32994</v>
      </c>
      <c r="N185" s="106">
        <v>73420</v>
      </c>
      <c r="O185" s="106">
        <v>3883</v>
      </c>
      <c r="P185" s="106">
        <v>204</v>
      </c>
      <c r="Q185" s="106">
        <v>27274</v>
      </c>
      <c r="R185" s="255">
        <v>942</v>
      </c>
      <c r="S185" s="255">
        <v>26437</v>
      </c>
      <c r="T185" s="255">
        <v>118684</v>
      </c>
      <c r="U185" s="255">
        <v>533565</v>
      </c>
      <c r="V185" s="106"/>
      <c r="W185" s="106"/>
      <c r="X185" s="106"/>
      <c r="Y185" s="106"/>
      <c r="Z185" s="106"/>
      <c r="AA185" s="106"/>
      <c r="AB185" s="106"/>
      <c r="AC185" s="107"/>
      <c r="AD185" s="276">
        <v>84777.316013240008</v>
      </c>
      <c r="AE185" s="276">
        <v>2896.1149657688279</v>
      </c>
      <c r="AF185" s="276">
        <v>36.176255729376223</v>
      </c>
      <c r="AG185" s="276">
        <v>202</v>
      </c>
      <c r="AH185" s="276">
        <v>142</v>
      </c>
      <c r="AI185" s="276">
        <v>16839.142765261786</v>
      </c>
      <c r="AJ185" s="276">
        <v>104892.74999999999</v>
      </c>
      <c r="AK185" s="276">
        <v>7892402.5984260486</v>
      </c>
      <c r="AL185" s="276">
        <v>493236.5243303068</v>
      </c>
      <c r="AM185" s="276">
        <v>7510.0920092458919</v>
      </c>
      <c r="AN185" s="276">
        <v>2481</v>
      </c>
      <c r="AO185" s="276">
        <v>4231</v>
      </c>
      <c r="AP185" s="276">
        <v>1676032.897049949</v>
      </c>
      <c r="AQ185" s="276">
        <v>10075894.111815549</v>
      </c>
      <c r="AR185" s="276">
        <v>9752623.1118155513</v>
      </c>
      <c r="AS185" s="276">
        <v>323271</v>
      </c>
      <c r="AT185" s="276">
        <v>10075894.111815551</v>
      </c>
      <c r="AU185" s="106"/>
      <c r="AV185" s="106"/>
      <c r="AW185" s="106"/>
      <c r="AX185" s="106"/>
      <c r="AY185" s="106"/>
      <c r="AZ185" s="106"/>
      <c r="BA185" s="106"/>
      <c r="BB185" s="106"/>
      <c r="BC185" s="106"/>
      <c r="BD185" s="106"/>
      <c r="BE185" s="106"/>
      <c r="BF185" s="106"/>
      <c r="BG185" s="106"/>
      <c r="BH185" s="107"/>
      <c r="BI185" s="255">
        <v>35524.649957019006</v>
      </c>
      <c r="BJ185" s="255">
        <v>4901.9039953351521</v>
      </c>
      <c r="BK185" s="255">
        <v>378.42105263157896</v>
      </c>
      <c r="BL185" s="255">
        <v>810.12835956311244</v>
      </c>
      <c r="BM185" s="255">
        <v>27396.717198733812</v>
      </c>
      <c r="BN185" s="255">
        <v>5778.7345843896246</v>
      </c>
      <c r="BO185" s="255">
        <v>74790.555147672276</v>
      </c>
      <c r="BP185" s="255">
        <v>7795968.7293351116</v>
      </c>
      <c r="BQ185" s="255">
        <v>1413450.6535089284</v>
      </c>
      <c r="BR185" s="255">
        <v>84953.391812865491</v>
      </c>
      <c r="BS185" s="255">
        <v>286273.17967497132</v>
      </c>
      <c r="BT185" s="255">
        <v>5104013.9888997981</v>
      </c>
      <c r="BU185" s="255">
        <v>1543132.048797186</v>
      </c>
      <c r="BV185" s="255">
        <v>16227791.992028862</v>
      </c>
      <c r="BW185" s="255">
        <v>12841969.99202886</v>
      </c>
      <c r="BX185" s="255">
        <v>3385822</v>
      </c>
      <c r="BY185" s="255">
        <v>16227791.992028862</v>
      </c>
      <c r="BZ185" s="106">
        <v>223167.68060423099</v>
      </c>
      <c r="CA185" s="106">
        <v>994</v>
      </c>
      <c r="CB185" s="106">
        <v>385</v>
      </c>
      <c r="CC185" s="106">
        <v>164</v>
      </c>
      <c r="CD185" s="106"/>
      <c r="CE185" s="106">
        <v>1122528</v>
      </c>
      <c r="CF185" s="106">
        <v>55423876.777890012</v>
      </c>
      <c r="CG185" s="255">
        <v>580113048.3264302</v>
      </c>
      <c r="CH185" s="106"/>
      <c r="CI185" s="106"/>
      <c r="CJ185" s="106">
        <v>11857.458434034954</v>
      </c>
      <c r="CK185" s="108">
        <v>45.790205589827437</v>
      </c>
      <c r="CL185" s="108">
        <v>13.945281691812047</v>
      </c>
      <c r="CM185" s="108">
        <v>13.587318468700374</v>
      </c>
      <c r="CN185" s="108">
        <v>7.1843279693891358</v>
      </c>
      <c r="CO185" s="108">
        <v>3.5765060572249858</v>
      </c>
      <c r="CP185" s="108">
        <v>7.793026166914931</v>
      </c>
      <c r="CQ185" s="108">
        <v>8.1233340561310889</v>
      </c>
      <c r="CR185" s="106">
        <v>3527</v>
      </c>
      <c r="CS185" s="106">
        <v>33844</v>
      </c>
      <c r="CT185" s="106">
        <v>16866</v>
      </c>
      <c r="CU185" s="106">
        <v>143838</v>
      </c>
      <c r="CV185" s="106">
        <v>3161</v>
      </c>
      <c r="CW185" s="106">
        <v>35497</v>
      </c>
      <c r="CX185" s="106">
        <v>5799</v>
      </c>
      <c r="CY185" s="106">
        <v>39434</v>
      </c>
      <c r="CZ185" s="106">
        <v>123976.62</v>
      </c>
      <c r="DA185" s="106">
        <v>1206758.7</v>
      </c>
      <c r="DB185" s="106">
        <v>77391.22</v>
      </c>
      <c r="DC185" s="106">
        <v>820481.88</v>
      </c>
      <c r="DD185" s="106"/>
      <c r="DE185" s="106">
        <v>282998</v>
      </c>
      <c r="DF185" s="273">
        <v>45.370816420841685</v>
      </c>
      <c r="DG185" s="273">
        <v>112.42256064018186</v>
      </c>
      <c r="DH185" s="273">
        <v>113.84285614941155</v>
      </c>
      <c r="DI185" s="106">
        <v>201984.67</v>
      </c>
      <c r="DJ185" s="106">
        <v>59062.906999999999</v>
      </c>
      <c r="DK185" s="106">
        <v>151645.86300000001</v>
      </c>
      <c r="DL185" s="106">
        <v>239938.06700000001</v>
      </c>
      <c r="DM185" s="106">
        <v>12874.620999999999</v>
      </c>
      <c r="DN185" s="106">
        <v>16070.80248</v>
      </c>
      <c r="DO185" s="106">
        <v>69.989999999999995</v>
      </c>
      <c r="DP185" s="106">
        <v>297.471</v>
      </c>
      <c r="DQ185" s="106">
        <v>681944.39148000011</v>
      </c>
      <c r="DR185" s="255">
        <v>63124</v>
      </c>
      <c r="DS185" s="255">
        <v>7456</v>
      </c>
      <c r="DT185" s="255">
        <v>54550</v>
      </c>
      <c r="DU185" s="255">
        <v>1164</v>
      </c>
      <c r="DV185" s="255">
        <v>1606</v>
      </c>
      <c r="DW185" s="255">
        <v>9109</v>
      </c>
      <c r="DX185" s="255">
        <v>28659</v>
      </c>
      <c r="DY185" s="255">
        <v>0</v>
      </c>
      <c r="DZ185" s="255">
        <v>165668</v>
      </c>
      <c r="EA185" s="255">
        <v>2859233</v>
      </c>
      <c r="EB185" s="255">
        <v>11051</v>
      </c>
      <c r="EC185" s="255">
        <v>13416</v>
      </c>
      <c r="ED185" s="255">
        <v>854</v>
      </c>
      <c r="EE185" s="255">
        <v>7754</v>
      </c>
      <c r="EF185" s="255">
        <v>3243</v>
      </c>
      <c r="EG185" s="255">
        <v>4524</v>
      </c>
      <c r="EH185" s="255">
        <v>1472</v>
      </c>
      <c r="EI185" s="106"/>
      <c r="EJ185" s="106"/>
      <c r="EK185" s="106"/>
      <c r="EL185" s="106"/>
      <c r="EM185" s="106"/>
      <c r="EN185" s="106">
        <v>171531</v>
      </c>
      <c r="EO185" s="106">
        <v>33669</v>
      </c>
      <c r="EP185" s="106">
        <v>7754</v>
      </c>
      <c r="EQ185" s="106">
        <v>5557</v>
      </c>
      <c r="ER185" s="106">
        <v>13821</v>
      </c>
      <c r="ES185" s="106">
        <v>5123</v>
      </c>
      <c r="ET185" s="106">
        <v>2723</v>
      </c>
      <c r="EU185" s="106">
        <v>31755</v>
      </c>
      <c r="EV185" s="106">
        <v>409538</v>
      </c>
      <c r="EW185" s="106">
        <v>66862</v>
      </c>
      <c r="EX185" s="106">
        <v>12215</v>
      </c>
      <c r="EY185" s="106">
        <v>20195</v>
      </c>
      <c r="EZ185" s="106">
        <v>41693</v>
      </c>
      <c r="FA185" s="106">
        <v>11082</v>
      </c>
      <c r="FB185" s="106">
        <v>6143</v>
      </c>
      <c r="FC185" s="106">
        <v>79669</v>
      </c>
      <c r="FD185" s="106">
        <v>2.4</v>
      </c>
      <c r="FE185" s="106">
        <v>2</v>
      </c>
      <c r="FF185" s="106">
        <v>1.6</v>
      </c>
      <c r="FG185" s="106">
        <v>3.6</v>
      </c>
      <c r="FH185" s="106">
        <v>3</v>
      </c>
      <c r="FI185" s="106">
        <v>2.2000000000000002</v>
      </c>
      <c r="FJ185" s="106">
        <v>2.2999999999999998</v>
      </c>
      <c r="FK185" s="106">
        <v>2.5</v>
      </c>
      <c r="FL185" s="106">
        <v>33.299999999999997</v>
      </c>
      <c r="FM185" s="106">
        <v>43.6</v>
      </c>
      <c r="FN185" s="106">
        <v>40.4</v>
      </c>
      <c r="FO185" s="106">
        <v>20.100000000000001</v>
      </c>
      <c r="FP185" s="106">
        <v>40.799999999999997</v>
      </c>
      <c r="FQ185" s="106">
        <v>46.2</v>
      </c>
      <c r="FR185" s="106">
        <v>13.3</v>
      </c>
      <c r="FS185" s="106">
        <v>22.7</v>
      </c>
      <c r="FT185" s="109">
        <v>192483</v>
      </c>
      <c r="FU185" s="109">
        <v>71809</v>
      </c>
      <c r="FV185" s="109">
        <v>70728</v>
      </c>
      <c r="FW185" s="109">
        <v>1081</v>
      </c>
      <c r="FX185" s="109">
        <v>120674</v>
      </c>
      <c r="FY185" s="109">
        <f>1794678800240.41/1000</f>
        <v>1794678800.2404099</v>
      </c>
      <c r="FZ185" s="109">
        <f>1411977376611.15/1000</f>
        <v>1411977376.6111498</v>
      </c>
      <c r="GA185" s="109">
        <v>29108687.705460895</v>
      </c>
      <c r="GB185" s="109">
        <v>1166706.5847180297</v>
      </c>
      <c r="GC185" s="109">
        <v>4045.2581998766236</v>
      </c>
      <c r="GD185" s="255"/>
      <c r="GE185" s="255"/>
      <c r="GF185" s="255"/>
      <c r="GG185" s="255"/>
      <c r="GH185" s="255"/>
      <c r="GI185" s="255"/>
      <c r="GJ185" s="255"/>
      <c r="GK185" s="255"/>
      <c r="GL185" s="255"/>
      <c r="GM185" s="255"/>
      <c r="GN185" s="255"/>
      <c r="GO185" s="255"/>
      <c r="GP185" s="255"/>
      <c r="GQ185" s="255"/>
      <c r="GR185" s="255"/>
      <c r="GS185" s="255"/>
      <c r="GT185" s="255"/>
      <c r="GU185" s="255"/>
      <c r="GV185" s="255"/>
      <c r="GW185" s="255"/>
      <c r="GX185" s="255"/>
      <c r="GY185" s="255"/>
      <c r="GZ185" s="255"/>
      <c r="HA185" s="255"/>
      <c r="HB185" s="255"/>
      <c r="HC185" s="255"/>
      <c r="HD185" s="255"/>
      <c r="HE185" s="255"/>
      <c r="HF185" s="255"/>
      <c r="HG185" s="255"/>
      <c r="HH185" s="255"/>
      <c r="HI185" s="255"/>
      <c r="HJ185" s="255"/>
      <c r="HK185" s="255"/>
      <c r="HL185" s="255"/>
      <c r="HM185" s="255"/>
      <c r="HN185" s="255"/>
      <c r="HO185" s="255"/>
      <c r="HP185" s="255"/>
      <c r="HQ185" s="255"/>
      <c r="HR185" s="255"/>
      <c r="HS185" s="255"/>
      <c r="HT185" s="255"/>
      <c r="HU185" s="255"/>
      <c r="HV185" s="255"/>
      <c r="HW185" s="255"/>
      <c r="HX185" s="255"/>
      <c r="HY185" s="255"/>
      <c r="HZ185" s="255"/>
      <c r="IA185" s="255"/>
      <c r="IB185" s="255"/>
      <c r="IC185" s="255"/>
      <c r="ID185" s="255"/>
      <c r="IE185" s="255"/>
      <c r="IF185" s="255"/>
      <c r="IG185" s="255"/>
      <c r="IH185" s="255"/>
      <c r="II185" s="255"/>
      <c r="IJ185" s="255"/>
      <c r="IK185" s="255"/>
      <c r="IL185" s="255"/>
      <c r="IM185" s="255"/>
      <c r="IN185" s="255"/>
      <c r="IO185" s="255"/>
      <c r="IP185" s="219"/>
    </row>
    <row r="186" spans="1:250" ht="15.75" customHeight="1">
      <c r="A186" s="237">
        <v>45222</v>
      </c>
      <c r="B186" s="106">
        <v>92000</v>
      </c>
      <c r="C186" s="106">
        <v>110000</v>
      </c>
      <c r="D186" s="106">
        <v>141000</v>
      </c>
      <c r="E186" s="106">
        <v>184500</v>
      </c>
      <c r="F186" s="106">
        <v>333993</v>
      </c>
      <c r="G186" s="106">
        <v>140000</v>
      </c>
      <c r="H186" s="106"/>
      <c r="I186" s="106"/>
      <c r="J186" s="255">
        <v>4329</v>
      </c>
      <c r="K186" s="106">
        <v>20822</v>
      </c>
      <c r="L186" s="106">
        <v>6866</v>
      </c>
      <c r="M186" s="255">
        <v>32961</v>
      </c>
      <c r="N186" s="106">
        <v>48120</v>
      </c>
      <c r="O186" s="106">
        <v>19436</v>
      </c>
      <c r="P186" s="106">
        <v>290</v>
      </c>
      <c r="Q186" s="106">
        <v>17433</v>
      </c>
      <c r="R186" s="255">
        <v>9248</v>
      </c>
      <c r="S186" s="255">
        <v>26399</v>
      </c>
      <c r="T186" s="255">
        <v>99957</v>
      </c>
      <c r="U186" s="255">
        <v>481795</v>
      </c>
      <c r="V186" s="106"/>
      <c r="W186" s="106"/>
      <c r="X186" s="106"/>
      <c r="Y186" s="106"/>
      <c r="Z186" s="106"/>
      <c r="AA186" s="106"/>
      <c r="AB186" s="106"/>
      <c r="AC186" s="107"/>
      <c r="AD186" s="276">
        <v>91231.490191806559</v>
      </c>
      <c r="AE186" s="276">
        <v>3042.7842256333333</v>
      </c>
      <c r="AF186" s="276">
        <v>45.0822576134861</v>
      </c>
      <c r="AG186" s="276">
        <v>206.31484088989018</v>
      </c>
      <c r="AH186" s="276">
        <v>160.16720642072656</v>
      </c>
      <c r="AI186" s="276">
        <v>17014.911277635998</v>
      </c>
      <c r="AJ186" s="276">
        <v>111700.74999999999</v>
      </c>
      <c r="AK186" s="276">
        <v>8433585.5921494253</v>
      </c>
      <c r="AL186" s="276">
        <v>522686.20027672616</v>
      </c>
      <c r="AM186" s="276">
        <v>9343.8430538609355</v>
      </c>
      <c r="AN186" s="276">
        <v>2509.8392706279919</v>
      </c>
      <c r="AO186" s="276">
        <v>4579.6344691636159</v>
      </c>
      <c r="AP186" s="276">
        <v>1654027.5774309137</v>
      </c>
      <c r="AQ186" s="276">
        <v>10626732.686650718</v>
      </c>
      <c r="AR186" s="276">
        <v>9051505.5987881422</v>
      </c>
      <c r="AS186" s="276">
        <v>1575227.087862574</v>
      </c>
      <c r="AT186" s="276">
        <v>10626732.686650716</v>
      </c>
      <c r="AU186" s="106"/>
      <c r="AV186" s="106"/>
      <c r="AW186" s="106"/>
      <c r="AX186" s="106"/>
      <c r="AY186" s="106"/>
      <c r="AZ186" s="106"/>
      <c r="BA186" s="106"/>
      <c r="BB186" s="106"/>
      <c r="BC186" s="106"/>
      <c r="BD186" s="106"/>
      <c r="BE186" s="106"/>
      <c r="BF186" s="106"/>
      <c r="BG186" s="106"/>
      <c r="BH186" s="107"/>
      <c r="BI186" s="255">
        <v>40916.375685546082</v>
      </c>
      <c r="BJ186" s="255">
        <v>3967.9337218396195</v>
      </c>
      <c r="BK186" s="255">
        <v>414.57894736842104</v>
      </c>
      <c r="BL186" s="255">
        <v>703.97996967604672</v>
      </c>
      <c r="BM186" s="255">
        <v>32931.344782541237</v>
      </c>
      <c r="BN186" s="255">
        <v>5111.9154526083576</v>
      </c>
      <c r="BO186" s="255">
        <v>84046.128559579767</v>
      </c>
      <c r="BP186" s="255">
        <v>8902111.4805421848</v>
      </c>
      <c r="BQ186" s="255">
        <v>1117246.118389105</v>
      </c>
      <c r="BR186" s="255">
        <v>95974.330409356728</v>
      </c>
      <c r="BS186" s="255">
        <v>246828.22493012607</v>
      </c>
      <c r="BT186" s="255">
        <v>6123467.1478682794</v>
      </c>
      <c r="BU186" s="255">
        <v>1342187.8919197628</v>
      </c>
      <c r="BV186" s="255">
        <v>17827815.194058817</v>
      </c>
      <c r="BW186" s="255">
        <v>14985217.194058815</v>
      </c>
      <c r="BX186" s="255">
        <v>2842598</v>
      </c>
      <c r="BY186" s="255">
        <v>17827815.194058817</v>
      </c>
      <c r="BZ186" s="106">
        <v>248361.13158308764</v>
      </c>
      <c r="CA186" s="106">
        <v>1013</v>
      </c>
      <c r="CB186" s="106">
        <v>390</v>
      </c>
      <c r="CC186" s="106">
        <v>167</v>
      </c>
      <c r="CD186" s="106"/>
      <c r="CE186" s="106">
        <v>1133331</v>
      </c>
      <c r="CF186" s="106">
        <v>67529698.415810004</v>
      </c>
      <c r="CG186" s="255">
        <v>708384350.42180002</v>
      </c>
      <c r="CH186" s="106"/>
      <c r="CI186" s="106"/>
      <c r="CJ186" s="106">
        <v>17419.66277913627</v>
      </c>
      <c r="CK186" s="108">
        <v>47.966895793469348</v>
      </c>
      <c r="CL186" s="108">
        <v>13.688883028248137</v>
      </c>
      <c r="CM186" s="108">
        <v>11.247984344517132</v>
      </c>
      <c r="CN186" s="108">
        <v>8.7723111650188361</v>
      </c>
      <c r="CO186" s="108">
        <v>1.8453918051144169</v>
      </c>
      <c r="CP186" s="108">
        <v>8.4690560627561844</v>
      </c>
      <c r="CQ186" s="108">
        <v>8.0094778008759437</v>
      </c>
      <c r="CR186" s="106">
        <v>4567</v>
      </c>
      <c r="CS186" s="106">
        <v>42151</v>
      </c>
      <c r="CT186" s="106">
        <v>16379</v>
      </c>
      <c r="CU186" s="106">
        <v>141592</v>
      </c>
      <c r="CV186" s="106">
        <v>4293</v>
      </c>
      <c r="CW186" s="106">
        <v>43770</v>
      </c>
      <c r="CX186" s="106">
        <v>5615</v>
      </c>
      <c r="CY186" s="106">
        <v>39195</v>
      </c>
      <c r="CZ186" s="106">
        <v>133603.94</v>
      </c>
      <c r="DA186" s="106">
        <v>1253851.746</v>
      </c>
      <c r="DB186" s="106">
        <v>84094.64</v>
      </c>
      <c r="DC186" s="106">
        <v>894142.03</v>
      </c>
      <c r="DD186" s="106"/>
      <c r="DE186" s="106">
        <v>193015</v>
      </c>
      <c r="DF186" s="273">
        <v>50.784356178080223</v>
      </c>
      <c r="DG186" s="273">
        <v>121.45364492515257</v>
      </c>
      <c r="DH186" s="273">
        <v>122.56609883854817</v>
      </c>
      <c r="DI186" s="106">
        <v>185295.23300000001</v>
      </c>
      <c r="DJ186" s="106">
        <v>58618.241000000002</v>
      </c>
      <c r="DK186" s="106">
        <v>156302.253</v>
      </c>
      <c r="DL186" s="106">
        <v>237207.67999999999</v>
      </c>
      <c r="DM186" s="106">
        <v>11855.322</v>
      </c>
      <c r="DN186" s="106">
        <v>15311.849480000001</v>
      </c>
      <c r="DO186" s="106">
        <v>84.691999999999993</v>
      </c>
      <c r="DP186" s="106">
        <v>292.27800000000002</v>
      </c>
      <c r="DQ186" s="106">
        <v>664967.54848000011</v>
      </c>
      <c r="DR186" s="255">
        <v>34287</v>
      </c>
      <c r="DS186" s="255">
        <v>5625</v>
      </c>
      <c r="DT186" s="255">
        <v>56485</v>
      </c>
      <c r="DU186" s="255">
        <v>3717</v>
      </c>
      <c r="DV186" s="255">
        <v>830</v>
      </c>
      <c r="DW186" s="255">
        <v>4550</v>
      </c>
      <c r="DX186" s="255">
        <v>30492</v>
      </c>
      <c r="DY186" s="255">
        <v>0</v>
      </c>
      <c r="DZ186" s="255">
        <v>135986</v>
      </c>
      <c r="EA186" s="255">
        <v>2269865</v>
      </c>
      <c r="EB186" s="255">
        <v>11413</v>
      </c>
      <c r="EC186" s="255">
        <v>14848</v>
      </c>
      <c r="ED186" s="255">
        <v>784</v>
      </c>
      <c r="EE186" s="255">
        <v>8511</v>
      </c>
      <c r="EF186" s="255">
        <v>3583</v>
      </c>
      <c r="EG186" s="255">
        <v>4603</v>
      </c>
      <c r="EH186" s="255">
        <v>1545</v>
      </c>
      <c r="EI186" s="106"/>
      <c r="EJ186" s="106"/>
      <c r="EK186" s="106"/>
      <c r="EL186" s="106"/>
      <c r="EM186" s="106"/>
      <c r="EN186" s="106">
        <v>204794</v>
      </c>
      <c r="EO186" s="106">
        <v>35320</v>
      </c>
      <c r="EP186" s="106">
        <v>8550</v>
      </c>
      <c r="EQ186" s="106">
        <v>7487</v>
      </c>
      <c r="ER186" s="106">
        <v>15383</v>
      </c>
      <c r="ES186" s="106">
        <v>4866</v>
      </c>
      <c r="ET186" s="106">
        <v>2712</v>
      </c>
      <c r="EU186" s="106">
        <v>48521</v>
      </c>
      <c r="EV186" s="106">
        <v>511698</v>
      </c>
      <c r="EW186" s="106">
        <v>72786</v>
      </c>
      <c r="EX186" s="106">
        <v>12837</v>
      </c>
      <c r="EY186" s="106">
        <v>23465</v>
      </c>
      <c r="EZ186" s="106">
        <v>46879</v>
      </c>
      <c r="FA186" s="106">
        <v>10840</v>
      </c>
      <c r="FB186" s="106">
        <v>7082</v>
      </c>
      <c r="FC186" s="106">
        <v>143053</v>
      </c>
      <c r="FD186" s="106">
        <v>2.5</v>
      </c>
      <c r="FE186" s="106">
        <v>2.1</v>
      </c>
      <c r="FF186" s="106">
        <v>1.5</v>
      </c>
      <c r="FG186" s="106">
        <v>3.1</v>
      </c>
      <c r="FH186" s="106">
        <v>3</v>
      </c>
      <c r="FI186" s="106">
        <v>2.2000000000000002</v>
      </c>
      <c r="FJ186" s="106">
        <v>2.6</v>
      </c>
      <c r="FK186" s="106">
        <v>2.9</v>
      </c>
      <c r="FL186" s="106">
        <v>38.200000000000003</v>
      </c>
      <c r="FM186" s="106">
        <v>47.2</v>
      </c>
      <c r="FN186" s="106">
        <v>42.3</v>
      </c>
      <c r="FO186" s="106">
        <v>21.3</v>
      </c>
      <c r="FP186" s="106">
        <v>43.7</v>
      </c>
      <c r="FQ186" s="106">
        <v>40.6</v>
      </c>
      <c r="FR186" s="106">
        <v>13.4</v>
      </c>
      <c r="FS186" s="106">
        <v>34.6</v>
      </c>
      <c r="FT186" s="109">
        <v>209005</v>
      </c>
      <c r="FU186" s="109">
        <v>82392</v>
      </c>
      <c r="FV186" s="109">
        <v>81073</v>
      </c>
      <c r="FW186" s="109">
        <v>1319</v>
      </c>
      <c r="FX186" s="109">
        <v>126613</v>
      </c>
      <c r="FY186" s="109">
        <f>2071509315982.95/1000</f>
        <v>2071509315.98295</v>
      </c>
      <c r="FZ186" s="109">
        <f>1643546220042.28/1000</f>
        <v>1643546220.04228</v>
      </c>
      <c r="GA186" s="109">
        <f>31490439387.7/1000</f>
        <v>31490439.387699999</v>
      </c>
      <c r="GB186" s="109">
        <f>1266227312.03357/1000</f>
        <v>1266227.3120335701</v>
      </c>
      <c r="GC186" s="109">
        <v>4377.2054766504043</v>
      </c>
      <c r="GD186" s="255"/>
      <c r="GE186" s="255"/>
      <c r="GF186" s="255"/>
      <c r="GG186" s="255"/>
      <c r="GH186" s="255"/>
      <c r="GI186" s="255"/>
      <c r="GJ186" s="255"/>
      <c r="GK186" s="255"/>
      <c r="GL186" s="255"/>
      <c r="GM186" s="255"/>
      <c r="GN186" s="255"/>
      <c r="GO186" s="255"/>
      <c r="GP186" s="255"/>
      <c r="GQ186" s="255"/>
      <c r="GR186" s="255"/>
      <c r="GS186" s="255"/>
      <c r="GT186" s="255"/>
      <c r="GU186" s="255"/>
      <c r="GV186" s="255"/>
      <c r="GW186" s="255"/>
      <c r="GX186" s="255"/>
      <c r="GY186" s="255"/>
      <c r="GZ186" s="255"/>
      <c r="HA186" s="255"/>
      <c r="HB186" s="255"/>
      <c r="HC186" s="255"/>
      <c r="HD186" s="255"/>
      <c r="HE186" s="255"/>
      <c r="HF186" s="255"/>
      <c r="HG186" s="255"/>
      <c r="HH186" s="255"/>
      <c r="HI186" s="255"/>
      <c r="HJ186" s="255"/>
      <c r="HK186" s="255"/>
      <c r="HL186" s="255"/>
      <c r="HM186" s="255"/>
      <c r="HN186" s="255"/>
      <c r="HO186" s="255"/>
      <c r="HP186" s="255"/>
      <c r="HQ186" s="255"/>
      <c r="HR186" s="255"/>
      <c r="HS186" s="255"/>
      <c r="HT186" s="255"/>
      <c r="HU186" s="255"/>
      <c r="HV186" s="255"/>
      <c r="HW186" s="255"/>
      <c r="HX186" s="255"/>
      <c r="HY186" s="255"/>
      <c r="HZ186" s="255"/>
      <c r="IA186" s="255"/>
      <c r="IB186" s="255"/>
      <c r="IC186" s="255"/>
      <c r="ID186" s="255"/>
      <c r="IE186" s="255"/>
      <c r="IF186" s="255"/>
      <c r="IG186" s="255"/>
      <c r="IH186" s="255"/>
      <c r="II186" s="255"/>
      <c r="IJ186" s="255"/>
      <c r="IK186" s="255"/>
      <c r="IL186" s="255"/>
      <c r="IM186" s="255"/>
      <c r="IN186" s="255"/>
      <c r="IO186" s="255"/>
      <c r="IP186" s="219"/>
    </row>
    <row r="187" spans="1:250" ht="15.75" customHeight="1">
      <c r="A187" s="237">
        <v>45256</v>
      </c>
      <c r="B187" s="106">
        <v>111000</v>
      </c>
      <c r="C187" s="106">
        <v>122000</v>
      </c>
      <c r="D187" s="106">
        <v>120000</v>
      </c>
      <c r="E187" s="106">
        <v>210000</v>
      </c>
      <c r="F187" s="106">
        <v>342302</v>
      </c>
      <c r="G187" s="106">
        <v>160000</v>
      </c>
      <c r="H187" s="106"/>
      <c r="I187" s="106"/>
      <c r="J187" s="255">
        <v>4175</v>
      </c>
      <c r="K187" s="106">
        <v>30126</v>
      </c>
      <c r="L187" s="106">
        <v>1472</v>
      </c>
      <c r="M187" s="255">
        <v>33586</v>
      </c>
      <c r="N187" s="106">
        <v>67157</v>
      </c>
      <c r="O187" s="106">
        <v>5115</v>
      </c>
      <c r="P187" s="106">
        <v>783</v>
      </c>
      <c r="Q187" s="106">
        <v>23504</v>
      </c>
      <c r="R187" s="255">
        <v>1357</v>
      </c>
      <c r="S187" s="255">
        <v>26463</v>
      </c>
      <c r="T187" s="255">
        <v>115415</v>
      </c>
      <c r="U187" s="255">
        <v>508251</v>
      </c>
      <c r="V187" s="106"/>
      <c r="W187" s="106"/>
      <c r="X187" s="106"/>
      <c r="Y187" s="106"/>
      <c r="Z187" s="106"/>
      <c r="AA187" s="106"/>
      <c r="AB187" s="106"/>
      <c r="AC187" s="107"/>
      <c r="AD187" s="276">
        <v>89466.430982128571</v>
      </c>
      <c r="AE187" s="276">
        <v>3049.6987330646775</v>
      </c>
      <c r="AF187" s="276">
        <v>48.611107943563624</v>
      </c>
      <c r="AG187" s="276">
        <v>204</v>
      </c>
      <c r="AH187" s="276">
        <v>178</v>
      </c>
      <c r="AI187" s="276">
        <v>19489.259176863183</v>
      </c>
      <c r="AJ187" s="276">
        <v>112436</v>
      </c>
      <c r="AK187" s="276">
        <v>8106494.827957348</v>
      </c>
      <c r="AL187" s="276">
        <v>519057.29132932285</v>
      </c>
      <c r="AM187" s="276">
        <v>9718.217786400679</v>
      </c>
      <c r="AN187" s="276">
        <v>2336</v>
      </c>
      <c r="AO187" s="276">
        <v>4760</v>
      </c>
      <c r="AP187" s="276">
        <v>1877744.3136818688</v>
      </c>
      <c r="AQ187" s="276">
        <v>10520110.650754942</v>
      </c>
      <c r="AR187" s="276">
        <v>9022748.6507549398</v>
      </c>
      <c r="AS187" s="276">
        <v>1497362</v>
      </c>
      <c r="AT187" s="276">
        <v>10520110.650754942</v>
      </c>
      <c r="AU187" s="106"/>
      <c r="AV187" s="106"/>
      <c r="AW187" s="106"/>
      <c r="AX187" s="106"/>
      <c r="AY187" s="106"/>
      <c r="AZ187" s="106"/>
      <c r="BA187" s="106"/>
      <c r="BB187" s="106"/>
      <c r="BC187" s="106"/>
      <c r="BD187" s="106"/>
      <c r="BE187" s="106"/>
      <c r="BF187" s="106"/>
      <c r="BG187" s="106"/>
      <c r="BH187" s="107"/>
      <c r="BI187" s="255">
        <v>38902.607450752192</v>
      </c>
      <c r="BJ187" s="255">
        <v>4995.9833290228025</v>
      </c>
      <c r="BK187" s="255">
        <v>468.13397129186603</v>
      </c>
      <c r="BL187" s="255">
        <v>446.20485796801586</v>
      </c>
      <c r="BM187" s="255">
        <v>31529.66419888788</v>
      </c>
      <c r="BN187" s="255">
        <v>5396.4061920772447</v>
      </c>
      <c r="BO187" s="255">
        <v>81739.000000000015</v>
      </c>
      <c r="BP187" s="255">
        <v>8493981.9163002707</v>
      </c>
      <c r="BQ187" s="255">
        <v>1426333.3571382386</v>
      </c>
      <c r="BR187" s="255">
        <v>107646.90749601276</v>
      </c>
      <c r="BS187" s="255">
        <v>162952.76283460495</v>
      </c>
      <c r="BT187" s="255">
        <v>5933759.7407323597</v>
      </c>
      <c r="BU187" s="255">
        <v>1434276.9826177852</v>
      </c>
      <c r="BV187" s="255">
        <v>17558951.667119272</v>
      </c>
      <c r="BW187" s="255">
        <v>14242292.667119272</v>
      </c>
      <c r="BX187" s="255">
        <v>3316659</v>
      </c>
      <c r="BY187" s="255">
        <v>17558951.667119272</v>
      </c>
      <c r="BZ187" s="106">
        <v>278134.983980219</v>
      </c>
      <c r="CA187" s="106">
        <v>1024</v>
      </c>
      <c r="CB187" s="106">
        <v>390</v>
      </c>
      <c r="CC187" s="106">
        <v>168</v>
      </c>
      <c r="CD187" s="106"/>
      <c r="CE187" s="106">
        <v>1026049</v>
      </c>
      <c r="CF187" s="106">
        <v>72480899.10834001</v>
      </c>
      <c r="CG187" s="255">
        <v>764304815.62694943</v>
      </c>
      <c r="CH187" s="106"/>
      <c r="CI187" s="106"/>
      <c r="CJ187" s="106">
        <v>15399.427106300749</v>
      </c>
      <c r="CK187" s="108">
        <v>49.78699359042438</v>
      </c>
      <c r="CL187" s="108">
        <v>12.560101050141526</v>
      </c>
      <c r="CM187" s="108">
        <v>12.981037126350573</v>
      </c>
      <c r="CN187" s="108">
        <v>6.9609743413935945</v>
      </c>
      <c r="CO187" s="108">
        <v>2.0800499402895136</v>
      </c>
      <c r="CP187" s="108">
        <v>7.2500090405497177</v>
      </c>
      <c r="CQ187" s="108">
        <v>8.3800000000000008</v>
      </c>
      <c r="CR187" s="106">
        <v>3501</v>
      </c>
      <c r="CS187" s="106">
        <v>36211</v>
      </c>
      <c r="CT187" s="106">
        <v>15318</v>
      </c>
      <c r="CU187" s="106">
        <v>132342</v>
      </c>
      <c r="CV187" s="106">
        <v>3680</v>
      </c>
      <c r="CW187" s="106">
        <v>41107</v>
      </c>
      <c r="CX187" s="106">
        <v>5625</v>
      </c>
      <c r="CY187" s="106">
        <v>40204</v>
      </c>
      <c r="CZ187" s="106">
        <v>144834.67000000001</v>
      </c>
      <c r="DA187" s="106">
        <v>1316160.7299999997</v>
      </c>
      <c r="DB187" s="106">
        <v>85638.331000000006</v>
      </c>
      <c r="DC187" s="106">
        <v>888340.48100000003</v>
      </c>
      <c r="DD187" s="106"/>
      <c r="DE187" s="106">
        <v>151134</v>
      </c>
      <c r="DF187" s="273">
        <v>49.655086626112457</v>
      </c>
      <c r="DG187" s="273">
        <v>127.76557738352921</v>
      </c>
      <c r="DH187" s="273">
        <v>129.46507045333757</v>
      </c>
      <c r="DI187" s="106">
        <v>174107.21599999999</v>
      </c>
      <c r="DJ187" s="106">
        <v>60625.904000000002</v>
      </c>
      <c r="DK187" s="106">
        <v>159364.32399999999</v>
      </c>
      <c r="DL187" s="106">
        <v>243690.69</v>
      </c>
      <c r="DM187" s="106">
        <v>13055.583000000001</v>
      </c>
      <c r="DN187" s="106">
        <v>14776.046480000001</v>
      </c>
      <c r="DO187" s="106">
        <v>86.106999999999999</v>
      </c>
      <c r="DP187" s="106">
        <v>282.95800000000003</v>
      </c>
      <c r="DQ187" s="106">
        <v>665988.82848000003</v>
      </c>
      <c r="DR187" s="255">
        <v>27199</v>
      </c>
      <c r="DS187" s="255">
        <v>5239</v>
      </c>
      <c r="DT187" s="255">
        <v>57153</v>
      </c>
      <c r="DU187" s="255">
        <v>3435</v>
      </c>
      <c r="DV187" s="255">
        <v>580</v>
      </c>
      <c r="DW187" s="255">
        <v>3788</v>
      </c>
      <c r="DX187" s="255">
        <v>28904</v>
      </c>
      <c r="DY187" s="255">
        <v>0</v>
      </c>
      <c r="DZ187" s="255">
        <v>126298</v>
      </c>
      <c r="EA187" s="255">
        <v>2168726</v>
      </c>
      <c r="EB187" s="255">
        <v>10547</v>
      </c>
      <c r="EC187" s="255">
        <v>16122</v>
      </c>
      <c r="ED187" s="255">
        <v>803</v>
      </c>
      <c r="EE187" s="255">
        <v>9916</v>
      </c>
      <c r="EF187" s="255">
        <v>3477</v>
      </c>
      <c r="EG187" s="255">
        <v>3681</v>
      </c>
      <c r="EH187" s="255">
        <v>1499</v>
      </c>
      <c r="EI187" s="106"/>
      <c r="EJ187" s="106"/>
      <c r="EK187" s="106"/>
      <c r="EL187" s="106"/>
      <c r="EM187" s="106"/>
      <c r="EN187" s="106">
        <v>195719</v>
      </c>
      <c r="EO187" s="106">
        <v>34240</v>
      </c>
      <c r="EP187" s="106">
        <v>9003</v>
      </c>
      <c r="EQ187" s="106">
        <v>7068</v>
      </c>
      <c r="ER187" s="106">
        <v>11454</v>
      </c>
      <c r="ES187" s="106">
        <v>6327</v>
      </c>
      <c r="ET187" s="106">
        <v>1982</v>
      </c>
      <c r="EU187" s="106">
        <v>53917</v>
      </c>
      <c r="EV187" s="106">
        <v>474398</v>
      </c>
      <c r="EW187" s="106">
        <v>72017</v>
      </c>
      <c r="EX187" s="106">
        <v>13360</v>
      </c>
      <c r="EY187" s="106">
        <v>20035</v>
      </c>
      <c r="EZ187" s="106">
        <v>32597</v>
      </c>
      <c r="FA187" s="106">
        <v>12400</v>
      </c>
      <c r="FB187" s="106">
        <v>5411</v>
      </c>
      <c r="FC187" s="106">
        <v>165287</v>
      </c>
      <c r="FD187" s="106">
        <v>2.4</v>
      </c>
      <c r="FE187" s="106">
        <v>2.1</v>
      </c>
      <c r="FF187" s="106">
        <v>1.5</v>
      </c>
      <c r="FG187" s="106">
        <v>2.8</v>
      </c>
      <c r="FH187" s="106">
        <v>2.8</v>
      </c>
      <c r="FI187" s="106">
        <v>2</v>
      </c>
      <c r="FJ187" s="106">
        <v>2.7</v>
      </c>
      <c r="FK187" s="106">
        <v>3.1</v>
      </c>
      <c r="FL187" s="106">
        <v>37</v>
      </c>
      <c r="FM187" s="106">
        <v>47.4</v>
      </c>
      <c r="FN187" s="106">
        <v>44.6</v>
      </c>
      <c r="FO187" s="106">
        <v>18</v>
      </c>
      <c r="FP187" s="106">
        <v>33</v>
      </c>
      <c r="FQ187" s="106">
        <v>48.9</v>
      </c>
      <c r="FR187" s="106">
        <v>11</v>
      </c>
      <c r="FS187" s="106">
        <v>40.200000000000003</v>
      </c>
      <c r="FT187" s="109">
        <v>220947</v>
      </c>
      <c r="FU187" s="109">
        <v>88614</v>
      </c>
      <c r="FV187" s="109">
        <v>87433</v>
      </c>
      <c r="FW187" s="109">
        <v>1180</v>
      </c>
      <c r="FX187" s="109">
        <v>132333</v>
      </c>
      <c r="FY187" s="109">
        <f>2399627860787.15/1000</f>
        <v>2399627860.7871499</v>
      </c>
      <c r="FZ187" s="109">
        <f>1845703148909.37/1000</f>
        <v>1845703148.9093702</v>
      </c>
      <c r="GA187" s="109">
        <v>33592120.556142502</v>
      </c>
      <c r="GB187" s="109">
        <v>1354905.76478352</v>
      </c>
      <c r="GC187" s="109">
        <v>4941.8264258956997</v>
      </c>
      <c r="GD187" s="255"/>
      <c r="GE187" s="255"/>
      <c r="GF187" s="255"/>
      <c r="GG187" s="255"/>
      <c r="GH187" s="255"/>
      <c r="GI187" s="255"/>
      <c r="GJ187" s="255"/>
      <c r="GK187" s="255"/>
      <c r="GL187" s="255"/>
      <c r="GM187" s="255"/>
      <c r="GN187" s="255"/>
      <c r="GO187" s="255"/>
      <c r="GP187" s="255"/>
      <c r="GQ187" s="255"/>
      <c r="GR187" s="255"/>
      <c r="GS187" s="255"/>
      <c r="GT187" s="255"/>
      <c r="GU187" s="255"/>
      <c r="GV187" s="255"/>
      <c r="GW187" s="255"/>
      <c r="GX187" s="255"/>
      <c r="GY187" s="255"/>
      <c r="GZ187" s="255"/>
      <c r="HA187" s="255"/>
      <c r="HB187" s="255"/>
      <c r="HC187" s="255"/>
      <c r="HD187" s="255"/>
      <c r="HE187" s="255"/>
      <c r="HF187" s="255"/>
      <c r="HG187" s="255"/>
      <c r="HH187" s="255"/>
      <c r="HI187" s="255"/>
      <c r="HJ187" s="255"/>
      <c r="HK187" s="255"/>
      <c r="HL187" s="255"/>
      <c r="HM187" s="255"/>
      <c r="HN187" s="255"/>
      <c r="HO187" s="255"/>
      <c r="HP187" s="255"/>
      <c r="HQ187" s="255"/>
      <c r="HR187" s="255"/>
      <c r="HS187" s="255"/>
      <c r="HT187" s="255"/>
      <c r="HU187" s="255"/>
      <c r="HV187" s="255"/>
      <c r="HW187" s="255"/>
      <c r="HX187" s="255"/>
      <c r="HY187" s="255"/>
      <c r="HZ187" s="255"/>
      <c r="IA187" s="255"/>
      <c r="IB187" s="255"/>
      <c r="IC187" s="255"/>
      <c r="ID187" s="255"/>
      <c r="IE187" s="255"/>
      <c r="IF187" s="255"/>
      <c r="IG187" s="255"/>
      <c r="IH187" s="255"/>
      <c r="II187" s="255"/>
      <c r="IJ187" s="255"/>
      <c r="IK187" s="255"/>
      <c r="IL187" s="255"/>
      <c r="IM187" s="255"/>
      <c r="IN187" s="255"/>
      <c r="IO187" s="255"/>
      <c r="IP187" s="219"/>
    </row>
    <row r="188" spans="1:250" ht="15.75" customHeight="1">
      <c r="A188" s="237">
        <v>45286</v>
      </c>
      <c r="B188" s="106">
        <v>151000</v>
      </c>
      <c r="C188" s="106">
        <v>184500</v>
      </c>
      <c r="D188" s="106">
        <v>153000</v>
      </c>
      <c r="E188" s="106">
        <v>265000</v>
      </c>
      <c r="F188" s="106">
        <v>753529</v>
      </c>
      <c r="G188" s="106">
        <v>245000</v>
      </c>
      <c r="H188" s="106"/>
      <c r="I188" s="106"/>
      <c r="J188" s="255">
        <v>38027</v>
      </c>
      <c r="K188" s="106">
        <v>17561</v>
      </c>
      <c r="L188" s="106">
        <v>5127</v>
      </c>
      <c r="M188" s="255">
        <v>200429</v>
      </c>
      <c r="N188" s="106">
        <v>38984</v>
      </c>
      <c r="O188" s="106">
        <v>12554</v>
      </c>
      <c r="P188" s="106">
        <v>129538</v>
      </c>
      <c r="Q188" s="106">
        <v>13643</v>
      </c>
      <c r="R188" s="255">
        <v>6713</v>
      </c>
      <c r="S188" s="255">
        <v>24837</v>
      </c>
      <c r="T188" s="255">
        <v>101511</v>
      </c>
      <c r="U188" s="255">
        <v>437071</v>
      </c>
      <c r="V188" s="106"/>
      <c r="W188" s="106"/>
      <c r="X188" s="106"/>
      <c r="Y188" s="106"/>
      <c r="Z188" s="106"/>
      <c r="AA188" s="106"/>
      <c r="AB188" s="106"/>
      <c r="AC188" s="107"/>
      <c r="AD188" s="276">
        <v>89867.430982128571</v>
      </c>
      <c r="AE188" s="276">
        <v>2659.6987330646775</v>
      </c>
      <c r="AF188" s="276">
        <v>87.611107943563624</v>
      </c>
      <c r="AG188" s="276">
        <v>394</v>
      </c>
      <c r="AH188" s="276">
        <v>201</v>
      </c>
      <c r="AI188" s="276">
        <v>17590.259176863183</v>
      </c>
      <c r="AJ188" s="276">
        <v>110800</v>
      </c>
      <c r="AK188" s="276">
        <v>7907400.827957348</v>
      </c>
      <c r="AL188" s="276">
        <v>452137.29132932285</v>
      </c>
      <c r="AM188" s="276">
        <v>10034.217786400679</v>
      </c>
      <c r="AN188" s="276">
        <v>4112</v>
      </c>
      <c r="AO188" s="276">
        <v>5850</v>
      </c>
      <c r="AP188" s="276">
        <v>1658943.3136818688</v>
      </c>
      <c r="AQ188" s="276">
        <v>10038477.65075494</v>
      </c>
      <c r="AR188" s="276">
        <v>9623578.6507549398</v>
      </c>
      <c r="AS188" s="276">
        <v>414899</v>
      </c>
      <c r="AT188" s="276">
        <v>10038477.65075494</v>
      </c>
      <c r="AU188" s="106"/>
      <c r="AV188" s="106"/>
      <c r="AW188" s="106"/>
      <c r="AX188" s="106"/>
      <c r="AY188" s="106"/>
      <c r="AZ188" s="106"/>
      <c r="BA188" s="106"/>
      <c r="BB188" s="106"/>
      <c r="BC188" s="106"/>
      <c r="BD188" s="106"/>
      <c r="BE188" s="106"/>
      <c r="BF188" s="106"/>
      <c r="BG188" s="106"/>
      <c r="BH188" s="107"/>
      <c r="BI188" s="255">
        <v>35272.607450752184</v>
      </c>
      <c r="BJ188" s="255">
        <v>2880.9833290228025</v>
      </c>
      <c r="BK188" s="255">
        <v>747.13397129186603</v>
      </c>
      <c r="BL188" s="255">
        <v>430.20485796801586</v>
      </c>
      <c r="BM188" s="255">
        <v>28491.66419888788</v>
      </c>
      <c r="BN188" s="255">
        <v>3631.4061920772447</v>
      </c>
      <c r="BO188" s="255">
        <v>71454</v>
      </c>
      <c r="BP188" s="255">
        <v>7615064.9163002716</v>
      </c>
      <c r="BQ188" s="255">
        <v>810514.35713823873</v>
      </c>
      <c r="BR188" s="255">
        <v>158961.90749601275</v>
      </c>
      <c r="BS188" s="255">
        <v>146189.76283460495</v>
      </c>
      <c r="BT188" s="255">
        <v>5330176.7407323588</v>
      </c>
      <c r="BU188" s="255">
        <v>981564.98261778522</v>
      </c>
      <c r="BV188" s="255">
        <v>15042472.667119272</v>
      </c>
      <c r="BW188" s="255">
        <v>12675662.667119272</v>
      </c>
      <c r="BX188" s="255">
        <v>2366810</v>
      </c>
      <c r="BY188" s="255">
        <v>15042472.667119272</v>
      </c>
      <c r="BZ188" s="106">
        <v>335554.48733710981</v>
      </c>
      <c r="CA188" s="106">
        <v>1028</v>
      </c>
      <c r="CB188" s="106">
        <v>394</v>
      </c>
      <c r="CC188" s="106">
        <v>168</v>
      </c>
      <c r="CD188" s="106"/>
      <c r="CE188" s="106" t="s">
        <v>576</v>
      </c>
      <c r="CF188" s="106">
        <v>107583973.18023001</v>
      </c>
      <c r="CG188" s="255">
        <v>1147111744.2002099</v>
      </c>
      <c r="CH188" s="106"/>
      <c r="CI188" s="106"/>
      <c r="CJ188" s="106">
        <v>25943.467627699054</v>
      </c>
      <c r="CK188" s="108">
        <v>52.038977122476425</v>
      </c>
      <c r="CL188" s="108">
        <v>12.997317820772031</v>
      </c>
      <c r="CM188" s="108">
        <v>10.491990147477846</v>
      </c>
      <c r="CN188" s="108">
        <v>4.0668328840597425</v>
      </c>
      <c r="CO188" s="108">
        <v>1.6711269962454862</v>
      </c>
      <c r="CP188" s="108">
        <v>8.8834827991764289</v>
      </c>
      <c r="CQ188" s="108">
        <f>CP181+CP184+CP185+CP188</f>
        <v>30.811532931332458</v>
      </c>
      <c r="CR188" s="106">
        <v>1625</v>
      </c>
      <c r="CS188" s="106">
        <v>18799</v>
      </c>
      <c r="CT188" s="106">
        <v>14137</v>
      </c>
      <c r="CU188" s="106">
        <v>122054</v>
      </c>
      <c r="CV188" s="106">
        <v>3083</v>
      </c>
      <c r="CW188" s="106">
        <v>33584</v>
      </c>
      <c r="CX188" s="106">
        <v>5069</v>
      </c>
      <c r="CY188" s="106">
        <v>36657</v>
      </c>
      <c r="CZ188" s="106">
        <v>121606.88400000001</v>
      </c>
      <c r="DA188" s="106">
        <v>1193577.8430000001</v>
      </c>
      <c r="DB188" s="106">
        <v>84839.466</v>
      </c>
      <c r="DC188" s="106">
        <v>906465.69700000004</v>
      </c>
      <c r="DD188" s="106"/>
      <c r="DE188" s="106">
        <v>225148</v>
      </c>
      <c r="DF188" s="273">
        <v>38.871552232776729</v>
      </c>
      <c r="DG188" s="273">
        <v>119.60342445135778</v>
      </c>
      <c r="DH188" s="273">
        <v>122.09879013373414</v>
      </c>
      <c r="DI188" s="106">
        <v>182338.361</v>
      </c>
      <c r="DJ188" s="106">
        <v>65224.665000000001</v>
      </c>
      <c r="DK188" s="106">
        <v>156184.158</v>
      </c>
      <c r="DL188" s="106">
        <v>259716.00099999999</v>
      </c>
      <c r="DM188" s="106">
        <v>12359.361999999999</v>
      </c>
      <c r="DN188" s="106">
        <v>13562.08648</v>
      </c>
      <c r="DO188" s="106">
        <v>71.569999999999993</v>
      </c>
      <c r="DP188" s="106">
        <v>272.161</v>
      </c>
      <c r="DQ188" s="106">
        <v>689728.36447999999</v>
      </c>
      <c r="DR188" s="255">
        <v>21941</v>
      </c>
      <c r="DS188" s="255">
        <v>4826</v>
      </c>
      <c r="DT188" s="255">
        <v>57243</v>
      </c>
      <c r="DU188" s="255">
        <v>3095</v>
      </c>
      <c r="DV188" s="255">
        <v>481</v>
      </c>
      <c r="DW188" s="255">
        <v>2371</v>
      </c>
      <c r="DX188" s="255">
        <v>30167</v>
      </c>
      <c r="DY188" s="255">
        <v>0</v>
      </c>
      <c r="DZ188" s="255">
        <v>120124</v>
      </c>
      <c r="EA188" s="255">
        <v>1964453</v>
      </c>
      <c r="EB188" s="255"/>
      <c r="EC188" s="255"/>
      <c r="ED188" s="255"/>
      <c r="EE188" s="255"/>
      <c r="EF188" s="255"/>
      <c r="EG188" s="255"/>
      <c r="EH188" s="255"/>
      <c r="EI188" s="106"/>
      <c r="EJ188" s="106"/>
      <c r="EK188" s="106"/>
      <c r="EL188" s="106"/>
      <c r="EM188" s="106"/>
      <c r="EN188" s="106">
        <v>187434</v>
      </c>
      <c r="EO188" s="106">
        <v>31428</v>
      </c>
      <c r="EP188" s="106">
        <v>8297</v>
      </c>
      <c r="EQ188" s="106">
        <v>7467</v>
      </c>
      <c r="ER188" s="106">
        <v>13375</v>
      </c>
      <c r="ES188" s="106">
        <v>5057</v>
      </c>
      <c r="ET188" s="106">
        <v>4029</v>
      </c>
      <c r="EU188" s="106">
        <v>44060</v>
      </c>
      <c r="EV188" s="106">
        <v>472230</v>
      </c>
      <c r="EW188" s="106">
        <v>63546</v>
      </c>
      <c r="EX188" s="106">
        <v>13607</v>
      </c>
      <c r="EY188" s="106">
        <v>24922</v>
      </c>
      <c r="EZ188" s="106">
        <v>38193</v>
      </c>
      <c r="FA188" s="106">
        <v>10440</v>
      </c>
      <c r="FB188" s="106">
        <v>13073</v>
      </c>
      <c r="FC188" s="106">
        <v>139235</v>
      </c>
      <c r="FD188" s="106">
        <v>2.5</v>
      </c>
      <c r="FE188" s="106">
        <v>2</v>
      </c>
      <c r="FF188" s="106">
        <v>1.6</v>
      </c>
      <c r="FG188" s="106">
        <v>3.3</v>
      </c>
      <c r="FH188" s="106">
        <v>2.9</v>
      </c>
      <c r="FI188" s="106">
        <v>2.1</v>
      </c>
      <c r="FJ188" s="106">
        <v>3.2</v>
      </c>
      <c r="FK188" s="106">
        <v>3.2</v>
      </c>
      <c r="FL188" s="106">
        <v>35.1</v>
      </c>
      <c r="FM188" s="106">
        <v>39.700000000000003</v>
      </c>
      <c r="FN188" s="106">
        <v>42.5</v>
      </c>
      <c r="FO188" s="106">
        <v>19.899999999999999</v>
      </c>
      <c r="FP188" s="106">
        <v>35.9</v>
      </c>
      <c r="FQ188" s="106">
        <v>42.2</v>
      </c>
      <c r="FR188" s="106">
        <v>19.100000000000001</v>
      </c>
      <c r="FS188" s="106">
        <v>35.700000000000003</v>
      </c>
      <c r="FT188" s="109">
        <v>255281</v>
      </c>
      <c r="FU188" s="109">
        <v>96454</v>
      </c>
      <c r="FV188" s="109">
        <v>94610</v>
      </c>
      <c r="FW188" s="109">
        <v>1844</v>
      </c>
      <c r="FX188" s="109">
        <v>158827</v>
      </c>
      <c r="FY188" s="109">
        <f>2773901860743.37/1000</f>
        <v>2773901860.7433701</v>
      </c>
      <c r="FZ188" s="109">
        <f>2299413672414.83/1000</f>
        <v>2299413672.4148302</v>
      </c>
      <c r="GA188" s="109">
        <f>38775691706.9696/1000</f>
        <v>38775691.706969596</v>
      </c>
      <c r="GB188" s="109">
        <f>1546647905.85988/1000</f>
        <v>1546647.9058598799</v>
      </c>
      <c r="GC188" s="109">
        <v>6137.2491906050091</v>
      </c>
      <c r="GD188" s="255"/>
      <c r="GE188" s="255"/>
      <c r="GF188" s="255"/>
      <c r="GG188" s="255"/>
      <c r="GH188" s="255"/>
      <c r="GI188" s="255"/>
      <c r="GJ188" s="255"/>
      <c r="GK188" s="255"/>
      <c r="GL188" s="255"/>
      <c r="GM188" s="255"/>
      <c r="GN188" s="255"/>
      <c r="GO188" s="255"/>
      <c r="GP188" s="255"/>
      <c r="GQ188" s="255"/>
      <c r="GR188" s="255"/>
      <c r="GS188" s="255"/>
      <c r="GT188" s="255"/>
      <c r="GU188" s="255"/>
      <c r="GV188" s="255"/>
      <c r="GW188" s="255"/>
      <c r="GX188" s="255"/>
      <c r="GY188" s="255"/>
      <c r="GZ188" s="255"/>
      <c r="HA188" s="255"/>
      <c r="HB188" s="255"/>
      <c r="HC188" s="255"/>
      <c r="HD188" s="255"/>
      <c r="HE188" s="255"/>
      <c r="HF188" s="255"/>
      <c r="HG188" s="255"/>
      <c r="HH188" s="255"/>
      <c r="HI188" s="255"/>
      <c r="HJ188" s="255"/>
      <c r="HK188" s="255"/>
      <c r="HL188" s="255"/>
      <c r="HM188" s="255"/>
      <c r="HN188" s="255"/>
      <c r="HO188" s="255"/>
      <c r="HP188" s="255"/>
      <c r="HQ188" s="255"/>
      <c r="HR188" s="255"/>
      <c r="HS188" s="255"/>
      <c r="HT188" s="255"/>
      <c r="HU188" s="255"/>
      <c r="HV188" s="255"/>
      <c r="HW188" s="255"/>
      <c r="HX188" s="255"/>
      <c r="HY188" s="255"/>
      <c r="HZ188" s="255"/>
      <c r="IA188" s="255"/>
      <c r="IB188" s="255"/>
      <c r="IC188" s="255"/>
      <c r="ID188" s="255"/>
      <c r="IE188" s="255"/>
      <c r="IF188" s="255"/>
      <c r="IG188" s="255"/>
      <c r="IH188" s="255"/>
      <c r="II188" s="255"/>
      <c r="IJ188" s="255"/>
      <c r="IK188" s="255"/>
      <c r="IL188" s="255"/>
      <c r="IM188" s="255"/>
      <c r="IN188" s="255"/>
      <c r="IO188" s="255"/>
      <c r="IP188" s="219"/>
    </row>
    <row r="189" spans="1:250" ht="15.75" customHeight="1">
      <c r="A189" s="237">
        <v>45317</v>
      </c>
      <c r="B189" s="106">
        <v>155000</v>
      </c>
      <c r="C189" s="106">
        <v>184900</v>
      </c>
      <c r="D189" s="106">
        <v>156000</v>
      </c>
      <c r="E189" s="106">
        <v>269500</v>
      </c>
      <c r="F189" s="106">
        <v>746163</v>
      </c>
      <c r="G189" s="106">
        <v>288000</v>
      </c>
      <c r="H189" s="106"/>
      <c r="I189" s="106"/>
      <c r="J189" s="255">
        <v>33388</v>
      </c>
      <c r="K189" s="106">
        <v>20214</v>
      </c>
      <c r="L189" s="106">
        <v>3956</v>
      </c>
      <c r="M189" s="255">
        <v>182424</v>
      </c>
      <c r="N189" s="106">
        <v>47438</v>
      </c>
      <c r="O189" s="106">
        <v>10303</v>
      </c>
      <c r="P189" s="106">
        <v>117232</v>
      </c>
      <c r="Q189" s="106">
        <v>16602</v>
      </c>
      <c r="R189" s="255">
        <v>5789</v>
      </c>
      <c r="S189" s="255">
        <v>24110</v>
      </c>
      <c r="T189" s="255">
        <v>96522</v>
      </c>
      <c r="U189" s="255">
        <v>454598</v>
      </c>
      <c r="V189" s="106"/>
      <c r="W189" s="106"/>
      <c r="X189" s="106"/>
      <c r="Y189" s="106"/>
      <c r="Z189" s="106"/>
      <c r="AA189" s="106"/>
      <c r="AB189" s="106"/>
      <c r="AC189" s="107"/>
      <c r="AD189" s="276">
        <v>80833.200605085236</v>
      </c>
      <c r="AE189" s="276">
        <v>2702.459996923295</v>
      </c>
      <c r="AF189" s="276">
        <v>108.21481512160872</v>
      </c>
      <c r="AG189" s="276">
        <v>170</v>
      </c>
      <c r="AH189" s="276">
        <v>299</v>
      </c>
      <c r="AI189" s="276">
        <v>15524.124582869856</v>
      </c>
      <c r="AJ189" s="276">
        <v>99637</v>
      </c>
      <c r="AK189" s="276">
        <v>7290643.2745248862</v>
      </c>
      <c r="AL189" s="276">
        <v>462229.169477118</v>
      </c>
      <c r="AM189" s="276">
        <v>13473.231946055113</v>
      </c>
      <c r="AN189" s="276">
        <v>1870</v>
      </c>
      <c r="AO189" s="276">
        <v>8560</v>
      </c>
      <c r="AP189" s="276">
        <v>1454045.7130144604</v>
      </c>
      <c r="AQ189" s="276">
        <v>9230821.3889625203</v>
      </c>
      <c r="AR189" s="276">
        <v>9028533.3889625203</v>
      </c>
      <c r="AS189" s="276">
        <v>202288</v>
      </c>
      <c r="AT189" s="276">
        <v>9230821.3889625203</v>
      </c>
      <c r="AU189" s="106"/>
      <c r="AV189" s="106"/>
      <c r="AW189" s="106"/>
      <c r="AX189" s="106"/>
      <c r="AY189" s="106"/>
      <c r="AZ189" s="106"/>
      <c r="BA189" s="106"/>
      <c r="BB189" s="106"/>
      <c r="BC189" s="106"/>
      <c r="BD189" s="106"/>
      <c r="BE189" s="106"/>
      <c r="BF189" s="106"/>
      <c r="BG189" s="106"/>
      <c r="BH189" s="107"/>
      <c r="BI189" s="255">
        <v>36640.668222049804</v>
      </c>
      <c r="BJ189" s="255">
        <v>4606.176124689282</v>
      </c>
      <c r="BK189" s="255">
        <v>450.83253588516749</v>
      </c>
      <c r="BL189" s="255">
        <v>476.61101053206318</v>
      </c>
      <c r="BM189" s="255">
        <v>29578.337697745592</v>
      </c>
      <c r="BN189" s="255">
        <v>4980.3744090980936</v>
      </c>
      <c r="BO189" s="255">
        <v>76733</v>
      </c>
      <c r="BP189" s="255">
        <v>7842273.3291844483</v>
      </c>
      <c r="BQ189" s="255">
        <v>1328853.5117569724</v>
      </c>
      <c r="BR189" s="255">
        <v>105543.67118553961</v>
      </c>
      <c r="BS189" s="255">
        <v>168087.30464675202</v>
      </c>
      <c r="BT189" s="255">
        <v>5523580.1706072101</v>
      </c>
      <c r="BU189" s="255">
        <v>1276900.8351832693</v>
      </c>
      <c r="BV189" s="255">
        <v>16245238.822564196</v>
      </c>
      <c r="BW189" s="255">
        <v>13233730.82256419</v>
      </c>
      <c r="BX189" s="255">
        <v>3011508</v>
      </c>
      <c r="BY189" s="255">
        <v>16245238.822564196</v>
      </c>
      <c r="BZ189" s="106">
        <v>401323.93204636796</v>
      </c>
      <c r="CA189" s="106">
        <v>1032</v>
      </c>
      <c r="CB189" s="106">
        <v>394</v>
      </c>
      <c r="CC189" s="106">
        <v>170</v>
      </c>
      <c r="CD189" s="106"/>
      <c r="CE189" s="106">
        <v>772840</v>
      </c>
      <c r="CF189" s="106">
        <v>108305766.54698999</v>
      </c>
      <c r="CG189" s="255">
        <v>1103083356.0339494</v>
      </c>
      <c r="CH189" s="106"/>
      <c r="CI189" s="106"/>
      <c r="CJ189" s="106">
        <v>15649.97959752231</v>
      </c>
      <c r="CK189" s="108">
        <v>41.155557720636978</v>
      </c>
      <c r="CL189" s="108">
        <v>13.210207971432899</v>
      </c>
      <c r="CM189" s="108">
        <v>17.582932537892955</v>
      </c>
      <c r="CN189" s="108">
        <v>5.7416436247925589</v>
      </c>
      <c r="CO189" s="108">
        <v>3.6977878641374327</v>
      </c>
      <c r="CP189" s="108">
        <v>8.7315222159744508</v>
      </c>
      <c r="CQ189" s="108">
        <v>9.8803480651327256</v>
      </c>
      <c r="CR189" s="106">
        <v>3771</v>
      </c>
      <c r="CS189" s="106">
        <v>34165</v>
      </c>
      <c r="CT189" s="106">
        <v>13379</v>
      </c>
      <c r="CU189" s="106">
        <v>116148</v>
      </c>
      <c r="CV189" s="106">
        <v>3339</v>
      </c>
      <c r="CW189" s="106">
        <v>34116</v>
      </c>
      <c r="CX189" s="106">
        <v>5265</v>
      </c>
      <c r="CY189" s="106">
        <v>38352</v>
      </c>
      <c r="CZ189" s="106">
        <v>108096.886</v>
      </c>
      <c r="DA189" s="106">
        <v>1125507.682</v>
      </c>
      <c r="DB189" s="106">
        <v>82530.395000000004</v>
      </c>
      <c r="DC189" s="106">
        <v>844056.25899999996</v>
      </c>
      <c r="DD189" s="106"/>
      <c r="DE189" s="106">
        <v>214195</v>
      </c>
      <c r="DF189" s="273">
        <v>51.051109430060457</v>
      </c>
      <c r="DG189" s="273">
        <v>106.40395959774656</v>
      </c>
      <c r="DH189" s="273">
        <v>108.96314861486371</v>
      </c>
      <c r="DI189" s="106">
        <v>209986.54500000001</v>
      </c>
      <c r="DJ189" s="106">
        <v>71547.437999999995</v>
      </c>
      <c r="DK189" s="106">
        <v>153397.26</v>
      </c>
      <c r="DL189" s="106">
        <v>278423.67300000001</v>
      </c>
      <c r="DM189" s="106">
        <v>11873.939</v>
      </c>
      <c r="DN189" s="106">
        <v>13418.672480000001</v>
      </c>
      <c r="DO189" s="106">
        <v>59.43</v>
      </c>
      <c r="DP189" s="106">
        <v>284.68400000000003</v>
      </c>
      <c r="DQ189" s="106">
        <v>738991.64147999999</v>
      </c>
      <c r="DR189" s="255">
        <v>18175</v>
      </c>
      <c r="DS189" s="255">
        <v>4543</v>
      </c>
      <c r="DT189" s="255">
        <v>42460</v>
      </c>
      <c r="DU189" s="255">
        <v>11420</v>
      </c>
      <c r="DV189" s="255">
        <v>1454</v>
      </c>
      <c r="DW189" s="255">
        <v>2373</v>
      </c>
      <c r="DX189" s="255">
        <v>27830</v>
      </c>
      <c r="DY189" s="255">
        <v>0</v>
      </c>
      <c r="DZ189" s="255">
        <v>108255</v>
      </c>
      <c r="EA189" s="255">
        <v>2014197</v>
      </c>
      <c r="EB189" s="255"/>
      <c r="EC189" s="255"/>
      <c r="ED189" s="255"/>
      <c r="EE189" s="255"/>
      <c r="EF189" s="255"/>
      <c r="EG189" s="255"/>
      <c r="EH189" s="255"/>
      <c r="EI189" s="106"/>
      <c r="EJ189" s="106"/>
      <c r="EK189" s="106"/>
      <c r="EL189" s="106"/>
      <c r="EM189" s="106"/>
      <c r="EN189" s="106">
        <v>267270</v>
      </c>
      <c r="EO189" s="106">
        <v>29586</v>
      </c>
      <c r="EP189" s="106">
        <v>9277</v>
      </c>
      <c r="EQ189" s="106">
        <v>20506</v>
      </c>
      <c r="ER189" s="106">
        <v>21089</v>
      </c>
      <c r="ES189" s="106">
        <v>8222</v>
      </c>
      <c r="ET189" s="106">
        <v>13153</v>
      </c>
      <c r="EU189" s="106">
        <v>65092</v>
      </c>
      <c r="EV189" s="106">
        <v>858199</v>
      </c>
      <c r="EW189" s="106">
        <v>64674</v>
      </c>
      <c r="EX189" s="106">
        <v>13178</v>
      </c>
      <c r="EY189" s="106">
        <v>99682</v>
      </c>
      <c r="EZ189" s="106">
        <v>83652</v>
      </c>
      <c r="FA189" s="106">
        <v>20221</v>
      </c>
      <c r="FB189" s="106">
        <v>69090</v>
      </c>
      <c r="FC189" s="106">
        <v>204666</v>
      </c>
      <c r="FD189" s="106">
        <v>3.2</v>
      </c>
      <c r="FE189" s="106">
        <v>2.2000000000000002</v>
      </c>
      <c r="FF189" s="106">
        <v>1.4</v>
      </c>
      <c r="FG189" s="106">
        <v>4.9000000000000004</v>
      </c>
      <c r="FH189" s="106">
        <v>4</v>
      </c>
      <c r="FI189" s="106">
        <v>2.5</v>
      </c>
      <c r="FJ189" s="106">
        <v>5.3</v>
      </c>
      <c r="FK189" s="106">
        <v>3.1</v>
      </c>
      <c r="FL189" s="106">
        <v>54</v>
      </c>
      <c r="FM189" s="106">
        <v>36.5</v>
      </c>
      <c r="FN189" s="106">
        <v>40.5</v>
      </c>
      <c r="FO189" s="106">
        <v>67.900000000000006</v>
      </c>
      <c r="FP189" s="106">
        <v>66.7</v>
      </c>
      <c r="FQ189" s="106">
        <v>62</v>
      </c>
      <c r="FR189" s="106">
        <v>64.2</v>
      </c>
      <c r="FS189" s="106">
        <v>47.8</v>
      </c>
      <c r="FT189" s="109">
        <v>327770.33759346005</v>
      </c>
      <c r="FU189" s="109">
        <v>133187.76409800001</v>
      </c>
      <c r="FV189" s="109">
        <v>131711.03193</v>
      </c>
      <c r="FW189" s="109">
        <v>1476.732168</v>
      </c>
      <c r="FX189" s="109">
        <v>194582.57349546</v>
      </c>
      <c r="FY189" s="109"/>
      <c r="FZ189" s="109"/>
      <c r="GA189" s="109"/>
      <c r="GB189" s="109"/>
      <c r="GC189" s="109">
        <v>7550.8302023061342</v>
      </c>
      <c r="GD189" s="255"/>
      <c r="GE189" s="255"/>
      <c r="GF189" s="255"/>
      <c r="GG189" s="255"/>
      <c r="GH189" s="255"/>
      <c r="GI189" s="255"/>
      <c r="GJ189" s="255"/>
      <c r="GK189" s="255"/>
      <c r="GL189" s="255"/>
      <c r="GM189" s="255"/>
      <c r="GN189" s="255"/>
      <c r="GO189" s="255"/>
      <c r="GP189" s="255"/>
      <c r="GQ189" s="255"/>
      <c r="GR189" s="255"/>
      <c r="GS189" s="255"/>
      <c r="GT189" s="255"/>
      <c r="GU189" s="255"/>
      <c r="GV189" s="255"/>
      <c r="GW189" s="255"/>
      <c r="GX189" s="255"/>
      <c r="GY189" s="255"/>
      <c r="GZ189" s="255"/>
      <c r="HA189" s="255"/>
      <c r="HB189" s="255"/>
      <c r="HC189" s="255"/>
      <c r="HD189" s="255"/>
      <c r="HE189" s="255"/>
      <c r="HF189" s="255"/>
      <c r="HG189" s="255"/>
      <c r="HH189" s="255"/>
      <c r="HI189" s="255"/>
      <c r="HJ189" s="255"/>
      <c r="HK189" s="255"/>
      <c r="HL189" s="255"/>
      <c r="HM189" s="255"/>
      <c r="HN189" s="255"/>
      <c r="HO189" s="255"/>
      <c r="HP189" s="255"/>
      <c r="HQ189" s="255"/>
      <c r="HR189" s="255"/>
      <c r="HS189" s="255"/>
      <c r="HT189" s="255"/>
      <c r="HU189" s="255"/>
      <c r="HV189" s="255"/>
      <c r="HW189" s="255"/>
      <c r="HX189" s="255"/>
      <c r="HY189" s="255"/>
      <c r="HZ189" s="255"/>
      <c r="IA189" s="255"/>
      <c r="IB189" s="255"/>
      <c r="IC189" s="255"/>
      <c r="ID189" s="255"/>
      <c r="IE189" s="255"/>
      <c r="IF189" s="255"/>
      <c r="IG189" s="255"/>
      <c r="IH189" s="255"/>
      <c r="II189" s="255"/>
      <c r="IJ189" s="255"/>
      <c r="IK189" s="255"/>
      <c r="IL189" s="255"/>
      <c r="IM189" s="255"/>
      <c r="IN189" s="255"/>
      <c r="IO189" s="255"/>
      <c r="IP189" s="219"/>
    </row>
    <row r="190" spans="1:250" ht="15.75" customHeight="1">
      <c r="A190" s="237">
        <v>45348</v>
      </c>
      <c r="B190" s="106">
        <v>141000</v>
      </c>
      <c r="C190" s="106">
        <v>170000</v>
      </c>
      <c r="D190" s="106">
        <v>156000</v>
      </c>
      <c r="E190" s="106">
        <v>243500</v>
      </c>
      <c r="F190" s="106">
        <v>772728</v>
      </c>
      <c r="G190" s="106">
        <v>260000</v>
      </c>
      <c r="H190" s="106"/>
      <c r="I190" s="106"/>
      <c r="J190" s="255">
        <v>22048</v>
      </c>
      <c r="K190" s="106">
        <v>23766</v>
      </c>
      <c r="L190" s="106">
        <v>184</v>
      </c>
      <c r="M190" s="255">
        <v>129690</v>
      </c>
      <c r="N190" s="106">
        <v>53797</v>
      </c>
      <c r="O190" s="106">
        <v>583</v>
      </c>
      <c r="P190" s="106">
        <v>78010</v>
      </c>
      <c r="Q190" s="106">
        <v>18830</v>
      </c>
      <c r="R190" s="255">
        <v>362</v>
      </c>
      <c r="S190" s="255">
        <v>24229</v>
      </c>
      <c r="T190" s="255">
        <v>90029</v>
      </c>
      <c r="U190" s="255">
        <v>452413</v>
      </c>
      <c r="V190" s="106"/>
      <c r="W190" s="106"/>
      <c r="X190" s="106"/>
      <c r="Y190" s="106"/>
      <c r="Z190" s="106"/>
      <c r="AA190" s="106"/>
      <c r="AB190" s="106"/>
      <c r="AC190" s="107"/>
      <c r="AD190" s="276">
        <v>74603.842726330055</v>
      </c>
      <c r="AE190" s="276">
        <v>2636.8889829215477</v>
      </c>
      <c r="AF190" s="276">
        <v>134.71545426341075</v>
      </c>
      <c r="AG190" s="276">
        <v>220.35095212671294</v>
      </c>
      <c r="AH190" s="276">
        <v>267.81811710268732</v>
      </c>
      <c r="AI190" s="276">
        <v>13659.552836484983</v>
      </c>
      <c r="AJ190" s="276">
        <v>91523.169069229392</v>
      </c>
      <c r="AK190" s="276">
        <v>6762752.1452684086</v>
      </c>
      <c r="AL190" s="276">
        <v>451518.27093689272</v>
      </c>
      <c r="AM190" s="276">
        <v>16777.8123544464</v>
      </c>
      <c r="AN190" s="276">
        <v>2419.228866346325</v>
      </c>
      <c r="AO190" s="276">
        <v>7499.9816693361809</v>
      </c>
      <c r="AP190" s="276">
        <v>1275723.3515016686</v>
      </c>
      <c r="AQ190" s="276">
        <v>8516690.7905970979</v>
      </c>
      <c r="AR190" s="276">
        <v>7389797.7905970998</v>
      </c>
      <c r="AS190" s="276">
        <v>1126893</v>
      </c>
      <c r="AT190" s="276">
        <v>8516690.7905970979</v>
      </c>
      <c r="AU190" s="106"/>
      <c r="AV190" s="106"/>
      <c r="AW190" s="106"/>
      <c r="AX190" s="106"/>
      <c r="AY190" s="106"/>
      <c r="AZ190" s="106"/>
      <c r="BA190" s="106"/>
      <c r="BB190" s="106"/>
      <c r="BC190" s="106"/>
      <c r="BD190" s="106"/>
      <c r="BE190" s="106"/>
      <c r="BF190" s="106"/>
      <c r="BG190" s="106"/>
      <c r="BH190" s="107"/>
      <c r="BI190" s="255">
        <v>35533.778215393453</v>
      </c>
      <c r="BJ190" s="255">
        <v>4176.367720796351</v>
      </c>
      <c r="BK190" s="255">
        <v>501.06698564593302</v>
      </c>
      <c r="BL190" s="255">
        <v>647.57251775339512</v>
      </c>
      <c r="BM190" s="255">
        <v>26194.569003202665</v>
      </c>
      <c r="BN190" s="255">
        <v>6072.484661857141</v>
      </c>
      <c r="BO190" s="255">
        <v>73125.839104648941</v>
      </c>
      <c r="BP190" s="255">
        <v>7569978.1949020112</v>
      </c>
      <c r="BQ190" s="255">
        <v>1207324.5267698395</v>
      </c>
      <c r="BR190" s="255">
        <v>113492.62041467305</v>
      </c>
      <c r="BS190" s="255">
        <v>227699.7120490146</v>
      </c>
      <c r="BT190" s="255">
        <v>4885636.8035776485</v>
      </c>
      <c r="BU190" s="255">
        <v>1496451.7413115238</v>
      </c>
      <c r="BV190" s="255">
        <v>15500583.599024711</v>
      </c>
      <c r="BW190" s="255">
        <v>11884311.599024713</v>
      </c>
      <c r="BX190" s="255">
        <v>3616272</v>
      </c>
      <c r="BY190" s="255">
        <v>15500583.599024711</v>
      </c>
      <c r="BZ190" s="106">
        <v>449179.72079393611</v>
      </c>
      <c r="CA190" s="106"/>
      <c r="CB190" s="106"/>
      <c r="CC190" s="106"/>
      <c r="CD190" s="106"/>
      <c r="CE190" s="106">
        <v>689425</v>
      </c>
      <c r="CF190" s="106"/>
      <c r="CG190" s="255"/>
      <c r="CH190" s="106"/>
      <c r="CI190" s="106"/>
      <c r="CJ190" s="106">
        <v>17658.996771016318</v>
      </c>
      <c r="CK190" s="108">
        <v>39.885554997417408</v>
      </c>
      <c r="CL190" s="108">
        <v>16.5469383416131</v>
      </c>
      <c r="CM190" s="108">
        <v>16.898374862437528</v>
      </c>
      <c r="CN190" s="108">
        <v>5.6305537579463909</v>
      </c>
      <c r="CO190" s="108">
        <v>3.3696036294633211</v>
      </c>
      <c r="CP190" s="108">
        <v>8.7681813392079526</v>
      </c>
      <c r="CQ190" s="108">
        <v>8.9007930719142969</v>
      </c>
      <c r="CR190" s="106">
        <v>2645</v>
      </c>
      <c r="CS190" s="106">
        <v>25213</v>
      </c>
      <c r="CT190" s="106">
        <v>13110</v>
      </c>
      <c r="CU190" s="106">
        <v>106238</v>
      </c>
      <c r="CV190" s="106">
        <v>3050</v>
      </c>
      <c r="CW190" s="106">
        <v>31492</v>
      </c>
      <c r="CX190" s="106">
        <v>4807</v>
      </c>
      <c r="CY190" s="106">
        <v>34603</v>
      </c>
      <c r="CZ190" s="106">
        <v>103673.003</v>
      </c>
      <c r="DA190" s="106">
        <v>1060932.52</v>
      </c>
      <c r="DB190" s="106">
        <v>76265.963999999993</v>
      </c>
      <c r="DC190" s="106">
        <v>793222.54800000007</v>
      </c>
      <c r="DD190" s="106"/>
      <c r="DE190" s="106">
        <v>185276</v>
      </c>
      <c r="DF190" s="273">
        <v>47.227528967725192</v>
      </c>
      <c r="DG190" s="273">
        <v>105.98922208081883</v>
      </c>
      <c r="DH190" s="273">
        <v>108.70208273488934</v>
      </c>
      <c r="DI190" s="106"/>
      <c r="DJ190" s="106"/>
      <c r="DK190" s="106"/>
      <c r="DL190" s="106"/>
      <c r="DM190" s="106"/>
      <c r="DN190" s="106"/>
      <c r="DO190" s="106"/>
      <c r="DP190" s="106"/>
      <c r="DQ190" s="106"/>
      <c r="DR190" s="255"/>
      <c r="DS190" s="255"/>
      <c r="DT190" s="255"/>
      <c r="DU190" s="255"/>
      <c r="DV190" s="255"/>
      <c r="DW190" s="255"/>
      <c r="DX190" s="255"/>
      <c r="DY190" s="255"/>
      <c r="DZ190" s="255"/>
      <c r="EA190" s="255"/>
      <c r="EB190" s="255"/>
      <c r="EC190" s="255"/>
      <c r="ED190" s="255"/>
      <c r="EE190" s="255"/>
      <c r="EF190" s="255"/>
      <c r="EG190" s="255"/>
      <c r="EH190" s="255"/>
      <c r="EI190" s="106"/>
      <c r="EJ190" s="106"/>
      <c r="EK190" s="106"/>
      <c r="EL190" s="106"/>
      <c r="EM190" s="106"/>
      <c r="EN190" s="106"/>
      <c r="EO190" s="106"/>
      <c r="EP190" s="106"/>
      <c r="EQ190" s="106"/>
      <c r="ER190" s="106"/>
      <c r="ES190" s="106"/>
      <c r="ET190" s="106"/>
      <c r="EU190" s="106"/>
      <c r="EV190" s="106"/>
      <c r="EW190" s="106"/>
      <c r="EX190" s="106"/>
      <c r="EY190" s="106"/>
      <c r="EZ190" s="106"/>
      <c r="FA190" s="106"/>
      <c r="FB190" s="106"/>
      <c r="FC190" s="106"/>
      <c r="FD190" s="106"/>
      <c r="FE190" s="106"/>
      <c r="FF190" s="106"/>
      <c r="FG190" s="106"/>
      <c r="FH190" s="106"/>
      <c r="FI190" s="106"/>
      <c r="FJ190" s="106"/>
      <c r="FK190" s="106"/>
      <c r="FL190" s="106"/>
      <c r="FM190" s="106"/>
      <c r="FN190" s="106"/>
      <c r="FO190" s="106"/>
      <c r="FP190" s="106"/>
      <c r="FQ190" s="106"/>
      <c r="FR190" s="106"/>
      <c r="FS190" s="106"/>
      <c r="FT190" s="109">
        <v>368803.85551396001</v>
      </c>
      <c r="FU190" s="109">
        <v>181087.8568105</v>
      </c>
      <c r="FV190" s="109">
        <v>176665.9443</v>
      </c>
      <c r="FW190" s="109">
        <v>4421.9125105000003</v>
      </c>
      <c r="FX190" s="109">
        <v>187715.99870346001</v>
      </c>
      <c r="FY190" s="109"/>
      <c r="FZ190" s="109"/>
      <c r="GA190" s="109"/>
      <c r="GB190" s="109"/>
      <c r="GC190" s="109">
        <v>8559.2871603385847</v>
      </c>
      <c r="GD190" s="255"/>
      <c r="GE190" s="255"/>
      <c r="GF190" s="255"/>
      <c r="GG190" s="255"/>
      <c r="GH190" s="255"/>
      <c r="GI190" s="255"/>
      <c r="GJ190" s="255"/>
      <c r="GK190" s="255"/>
      <c r="GL190" s="255"/>
      <c r="GM190" s="255"/>
      <c r="GN190" s="255"/>
      <c r="GO190" s="255"/>
      <c r="GP190" s="255"/>
      <c r="GQ190" s="255"/>
      <c r="GR190" s="255"/>
      <c r="GS190" s="255"/>
      <c r="GT190" s="255"/>
      <c r="GU190" s="255"/>
      <c r="GV190" s="255"/>
      <c r="GW190" s="255"/>
      <c r="GX190" s="255"/>
      <c r="GY190" s="255"/>
      <c r="GZ190" s="255"/>
      <c r="HA190" s="255"/>
      <c r="HB190" s="255"/>
      <c r="HC190" s="255"/>
      <c r="HD190" s="255"/>
      <c r="HE190" s="255"/>
      <c r="HF190" s="255"/>
      <c r="HG190" s="255"/>
      <c r="HH190" s="255"/>
      <c r="HI190" s="255"/>
      <c r="HJ190" s="255"/>
      <c r="HK190" s="255"/>
      <c r="HL190" s="255"/>
      <c r="HM190" s="255"/>
      <c r="HN190" s="255"/>
      <c r="HO190" s="255"/>
      <c r="HP190" s="255"/>
      <c r="HQ190" s="255"/>
      <c r="HR190" s="255"/>
      <c r="HS190" s="255"/>
      <c r="HT190" s="255"/>
      <c r="HU190" s="255"/>
      <c r="HV190" s="255"/>
      <c r="HW190" s="255"/>
      <c r="HX190" s="255"/>
      <c r="HY190" s="255"/>
      <c r="HZ190" s="255"/>
      <c r="IA190" s="255"/>
      <c r="IB190" s="255"/>
      <c r="IC190" s="255"/>
      <c r="ID190" s="255"/>
      <c r="IE190" s="255"/>
      <c r="IF190" s="255"/>
      <c r="IG190" s="255"/>
      <c r="IH190" s="255"/>
      <c r="II190" s="255"/>
      <c r="IJ190" s="255"/>
      <c r="IK190" s="255"/>
      <c r="IL190" s="255"/>
      <c r="IM190" s="255"/>
      <c r="IN190" s="255"/>
      <c r="IO190" s="255"/>
      <c r="IP190" s="219"/>
    </row>
    <row r="191" spans="1:250" ht="15.7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U191" s="157"/>
      <c r="AV191" s="157"/>
      <c r="AW191" s="157"/>
      <c r="AX191" s="157"/>
      <c r="AY191" s="157"/>
      <c r="AZ191" s="157"/>
      <c r="BA191" s="157"/>
      <c r="BB191" s="157"/>
      <c r="BC191" s="157"/>
      <c r="BD191" s="157"/>
      <c r="BE191" s="157"/>
      <c r="BF191" s="157"/>
      <c r="BG191" s="157"/>
      <c r="BW191" s="151"/>
      <c r="BX191" s="151"/>
      <c r="BZ191" s="157"/>
      <c r="CA191" s="157"/>
      <c r="CB191" s="157"/>
      <c r="CC191" s="157"/>
      <c r="CD191" s="157"/>
      <c r="CE191" s="157"/>
      <c r="CF191" s="155"/>
      <c r="CG191" s="155"/>
      <c r="CH191" s="158"/>
      <c r="CI191" s="157"/>
      <c r="CJ191" s="157"/>
      <c r="CK191" s="278"/>
      <c r="CP191" s="156"/>
      <c r="CQ191" s="156"/>
      <c r="CR191" s="157"/>
      <c r="CS191" s="157"/>
      <c r="CT191" s="157"/>
      <c r="CU191" s="157"/>
      <c r="CV191" s="157"/>
      <c r="CW191" s="157"/>
      <c r="CX191" s="157"/>
      <c r="CY191" s="157"/>
      <c r="CZ191" s="157"/>
      <c r="DA191" s="157"/>
      <c r="DB191" s="157"/>
      <c r="DC191" s="157"/>
      <c r="DD191" s="160"/>
      <c r="DE191" s="161"/>
      <c r="DF191" s="153"/>
      <c r="DG191" s="152"/>
      <c r="DH191" s="152"/>
      <c r="DI191" s="279"/>
      <c r="DJ191" s="157"/>
      <c r="DK191" s="157"/>
      <c r="DL191" s="157"/>
      <c r="DM191" s="157"/>
      <c r="DN191" s="157"/>
      <c r="DO191" s="157"/>
      <c r="DP191" s="157"/>
      <c r="DQ191" s="157"/>
      <c r="EA191" s="162"/>
      <c r="EB191" s="106"/>
      <c r="EC191" s="157"/>
      <c r="ED191" s="157"/>
      <c r="EE191" s="157"/>
      <c r="EF191" s="157"/>
      <c r="EG191" s="157"/>
      <c r="EH191" s="157"/>
      <c r="EI191" s="157"/>
      <c r="EJ191" s="157"/>
      <c r="EK191" s="157"/>
      <c r="EL191" s="157"/>
      <c r="EM191" s="157"/>
      <c r="EN191" s="157"/>
      <c r="EO191" s="157"/>
      <c r="EP191" s="157"/>
      <c r="EQ191" s="157"/>
      <c r="ER191" s="157"/>
      <c r="ES191" s="157"/>
      <c r="ET191" s="157"/>
      <c r="FF191" s="157"/>
      <c r="FG191" s="157"/>
      <c r="FH191" s="157"/>
      <c r="FI191" s="157"/>
      <c r="FJ191" s="157"/>
      <c r="FK191" s="157"/>
      <c r="FR191" s="157"/>
      <c r="FS191" s="157"/>
      <c r="FT191" s="157"/>
      <c r="FU191" s="157"/>
      <c r="FV191" s="157"/>
      <c r="FW191" s="157"/>
      <c r="FX191" s="157"/>
      <c r="FY191" s="157"/>
      <c r="FZ191" s="157"/>
      <c r="GA191" s="157"/>
      <c r="GB191" s="157"/>
      <c r="GC191" s="157"/>
    </row>
    <row r="192" spans="1:250" ht="15.7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O192" s="157"/>
      <c r="BZ192" s="157"/>
      <c r="CA192" s="157"/>
      <c r="CB192" s="157"/>
      <c r="CC192" s="157"/>
      <c r="CD192" s="157"/>
      <c r="CE192" s="157"/>
      <c r="CF192" s="155"/>
      <c r="CG192" s="155"/>
      <c r="CH192" s="158"/>
      <c r="CI192" s="157"/>
      <c r="CJ192" s="157"/>
      <c r="CK192" s="278"/>
      <c r="CP192" s="157"/>
      <c r="CQ192" s="157"/>
      <c r="CR192" s="157"/>
      <c r="CS192" s="157"/>
      <c r="CT192" s="157"/>
      <c r="CU192" s="157"/>
      <c r="CV192" s="157"/>
      <c r="CW192" s="157"/>
      <c r="CX192" s="157"/>
      <c r="CY192" s="157"/>
      <c r="CZ192" s="157"/>
      <c r="DA192" s="157"/>
      <c r="DB192" s="157"/>
      <c r="DC192" s="157"/>
      <c r="DD192" s="160"/>
      <c r="DE192" s="161"/>
      <c r="DF192" s="153"/>
      <c r="DG192" s="152"/>
      <c r="DH192" s="152"/>
      <c r="DI192" s="279"/>
      <c r="DJ192" s="157"/>
      <c r="DK192" s="157"/>
      <c r="DL192" s="157"/>
      <c r="DM192" s="157"/>
      <c r="DN192" s="157"/>
      <c r="DO192" s="157"/>
      <c r="DP192" s="157"/>
      <c r="DQ192" s="157"/>
      <c r="EA192" s="162"/>
      <c r="EB192" s="106"/>
      <c r="EC192" s="157"/>
      <c r="ED192" s="157"/>
      <c r="EE192" s="157"/>
      <c r="EF192" s="157"/>
      <c r="EG192" s="157"/>
      <c r="EH192" s="157"/>
      <c r="EI192" s="157"/>
      <c r="EJ192" s="157"/>
      <c r="EK192" s="157"/>
      <c r="EL192" s="157"/>
      <c r="EM192" s="157"/>
      <c r="EN192" s="157"/>
      <c r="EO192" s="157"/>
      <c r="EP192" s="157"/>
      <c r="EQ192" s="157"/>
      <c r="ER192" s="157"/>
      <c r="ES192" s="157"/>
      <c r="ET192" s="157"/>
      <c r="FF192" s="157"/>
      <c r="FG192" s="157"/>
      <c r="FH192" s="157"/>
      <c r="FI192" s="157"/>
      <c r="FJ192" s="157"/>
      <c r="FK192" s="157"/>
      <c r="FR192" s="157"/>
      <c r="FS192" s="157"/>
      <c r="FT192" s="157"/>
      <c r="FU192" s="157"/>
      <c r="FV192" s="157"/>
      <c r="FW192" s="157"/>
      <c r="FX192" s="157"/>
      <c r="FY192" s="157"/>
      <c r="FZ192" s="157"/>
      <c r="GA192" s="157"/>
      <c r="GB192" s="157"/>
      <c r="GC192" s="157"/>
    </row>
    <row r="193" spans="1:185" ht="15.75" customHeight="1">
      <c r="A193" s="280" t="s">
        <v>477</v>
      </c>
      <c r="B193" s="281" t="s">
        <v>478</v>
      </c>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5"/>
      <c r="CG193" s="155"/>
      <c r="CH193" s="158"/>
      <c r="CI193" s="157"/>
      <c r="CJ193" s="157"/>
      <c r="CK193" s="278"/>
      <c r="CP193" s="157"/>
      <c r="CQ193" s="157"/>
      <c r="CR193" s="157"/>
      <c r="CS193" s="157"/>
      <c r="CT193" s="157"/>
      <c r="CU193" s="157"/>
      <c r="CV193" s="157"/>
      <c r="CW193" s="157"/>
      <c r="CX193" s="157"/>
      <c r="CY193" s="157"/>
      <c r="CZ193" s="157"/>
      <c r="DA193" s="157"/>
      <c r="DB193" s="157"/>
      <c r="DC193" s="157"/>
      <c r="DD193" s="160"/>
      <c r="DE193" s="161"/>
      <c r="DF193" s="153"/>
      <c r="DG193" s="152"/>
      <c r="DH193" s="152"/>
      <c r="DI193" s="279"/>
      <c r="DJ193" s="157"/>
      <c r="DK193" s="157"/>
      <c r="DL193" s="157"/>
      <c r="DM193" s="157"/>
      <c r="DN193" s="157"/>
      <c r="DO193" s="157"/>
      <c r="DP193" s="157"/>
      <c r="DQ193" s="157"/>
      <c r="EA193" s="162"/>
      <c r="EB193" s="106"/>
      <c r="EC193" s="157"/>
      <c r="ED193" s="157"/>
      <c r="EE193" s="157"/>
      <c r="EF193" s="157"/>
      <c r="EG193" s="157"/>
      <c r="EH193" s="157"/>
      <c r="EI193" s="157"/>
      <c r="EJ193" s="157"/>
      <c r="EK193" s="157"/>
      <c r="EL193" s="157"/>
      <c r="EM193" s="157"/>
      <c r="EN193" s="157"/>
      <c r="EO193" s="157"/>
      <c r="EP193" s="157"/>
      <c r="EQ193" s="157"/>
      <c r="ER193" s="157"/>
      <c r="ES193" s="157"/>
      <c r="ET193" s="157"/>
      <c r="FF193" s="157"/>
      <c r="FG193" s="157"/>
      <c r="FH193" s="157"/>
      <c r="FI193" s="157"/>
      <c r="FJ193" s="157"/>
      <c r="FK193" s="157"/>
      <c r="FR193" s="157"/>
      <c r="FS193" s="157"/>
      <c r="FT193" s="157"/>
      <c r="FU193" s="157"/>
      <c r="FV193" s="157"/>
      <c r="FW193" s="157"/>
      <c r="FX193" s="157"/>
      <c r="FY193" s="157"/>
      <c r="FZ193" s="157"/>
      <c r="GA193" s="157"/>
      <c r="GB193" s="157"/>
      <c r="GC193" s="157"/>
    </row>
    <row r="194" spans="1:185" ht="15.75" customHeight="1">
      <c r="A194" s="280" t="s">
        <v>477</v>
      </c>
      <c r="B194" s="281" t="s">
        <v>479</v>
      </c>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5"/>
      <c r="CG194" s="155"/>
      <c r="CH194" s="158"/>
      <c r="CI194" s="157"/>
      <c r="CJ194" s="157"/>
      <c r="CK194" s="278"/>
      <c r="CP194" s="157"/>
      <c r="CQ194" s="157"/>
      <c r="CR194" s="157"/>
      <c r="CS194" s="157"/>
      <c r="CT194" s="157"/>
      <c r="CU194" s="157"/>
      <c r="CV194" s="157"/>
      <c r="CW194" s="157"/>
      <c r="CX194" s="157"/>
      <c r="CY194" s="157"/>
      <c r="CZ194" s="157"/>
      <c r="DA194" s="157"/>
      <c r="DB194" s="157"/>
      <c r="DC194" s="157"/>
      <c r="DD194" s="160"/>
      <c r="DE194" s="161"/>
      <c r="DF194" s="153"/>
      <c r="DG194" s="152"/>
      <c r="DH194" s="152"/>
      <c r="DI194" s="279"/>
      <c r="DJ194" s="157"/>
      <c r="DK194" s="157"/>
      <c r="DL194" s="157"/>
      <c r="DM194" s="157"/>
      <c r="DN194" s="157"/>
      <c r="DO194" s="157"/>
      <c r="DP194" s="157"/>
      <c r="DQ194" s="157"/>
      <c r="EA194" s="162"/>
      <c r="EB194" s="106"/>
      <c r="EC194" s="157"/>
      <c r="ED194" s="157"/>
      <c r="EE194" s="157"/>
      <c r="EF194" s="157"/>
      <c r="EG194" s="157"/>
      <c r="EH194" s="157"/>
      <c r="EI194" s="157"/>
      <c r="EJ194" s="157"/>
      <c r="EK194" s="157"/>
      <c r="EL194" s="157"/>
      <c r="EM194" s="157"/>
      <c r="EN194" s="157"/>
      <c r="EO194" s="157"/>
      <c r="EP194" s="157"/>
      <c r="EQ194" s="157"/>
      <c r="ER194" s="157"/>
      <c r="ES194" s="157"/>
      <c r="ET194" s="157"/>
      <c r="FF194" s="157"/>
      <c r="FG194" s="157"/>
      <c r="FH194" s="157"/>
      <c r="FI194" s="157"/>
      <c r="FJ194" s="157"/>
      <c r="FK194" s="157"/>
      <c r="FR194" s="157"/>
      <c r="FS194" s="157"/>
      <c r="FT194" s="157"/>
      <c r="FU194" s="157"/>
      <c r="FV194" s="157"/>
      <c r="FW194" s="157"/>
      <c r="FX194" s="157"/>
      <c r="FY194" s="157"/>
      <c r="FZ194" s="157"/>
      <c r="GA194" s="157"/>
      <c r="GB194" s="157"/>
      <c r="GC194" s="157"/>
    </row>
    <row r="195" spans="1:185" ht="15.7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5"/>
      <c r="CG195" s="155"/>
      <c r="CH195" s="158"/>
      <c r="CI195" s="157"/>
      <c r="CJ195" s="157"/>
      <c r="CK195" s="278"/>
      <c r="CP195" s="157"/>
      <c r="CQ195" s="157"/>
      <c r="CR195" s="157"/>
      <c r="CS195" s="157"/>
      <c r="CT195" s="157"/>
      <c r="CU195" s="157"/>
      <c r="CV195" s="157"/>
      <c r="CW195" s="157"/>
      <c r="CX195" s="157"/>
      <c r="CY195" s="157"/>
      <c r="CZ195" s="157"/>
      <c r="DA195" s="157"/>
      <c r="DB195" s="157"/>
      <c r="DC195" s="157"/>
      <c r="DD195" s="160"/>
      <c r="DE195" s="161"/>
      <c r="DF195" s="153"/>
      <c r="DG195" s="152"/>
      <c r="DH195" s="152"/>
      <c r="DI195" s="279"/>
      <c r="DJ195" s="157"/>
      <c r="DK195" s="157"/>
      <c r="DL195" s="157"/>
      <c r="DM195" s="157"/>
      <c r="DN195" s="157"/>
      <c r="DO195" s="157"/>
      <c r="DP195" s="157"/>
      <c r="DQ195" s="157"/>
      <c r="EA195" s="162"/>
      <c r="EB195" s="106"/>
      <c r="EC195" s="157"/>
      <c r="ED195" s="157"/>
      <c r="EE195" s="157"/>
      <c r="EF195" s="157"/>
      <c r="EG195" s="157"/>
      <c r="EH195" s="157"/>
      <c r="EI195" s="157"/>
      <c r="EJ195" s="157"/>
      <c r="EK195" s="157"/>
      <c r="EL195" s="157"/>
      <c r="EM195" s="157"/>
      <c r="EN195" s="157"/>
      <c r="EO195" s="157"/>
      <c r="EP195" s="157"/>
      <c r="EQ195" s="157"/>
      <c r="ER195" s="157"/>
      <c r="ES195" s="157"/>
      <c r="ET195" s="157"/>
      <c r="FF195" s="157"/>
      <c r="FG195" s="157"/>
      <c r="FH195" s="157"/>
      <c r="FI195" s="157"/>
      <c r="FJ195" s="157"/>
      <c r="FK195" s="157"/>
      <c r="FR195" s="157"/>
      <c r="FS195" s="157"/>
      <c r="FT195" s="157"/>
      <c r="FU195" s="157"/>
      <c r="FV195" s="157"/>
      <c r="FW195" s="157"/>
      <c r="FX195" s="157"/>
      <c r="FY195" s="157"/>
      <c r="FZ195" s="157"/>
      <c r="GA195" s="157"/>
      <c r="GB195" s="157"/>
      <c r="GC195" s="157"/>
    </row>
    <row r="196" spans="1:185" ht="15.7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5"/>
      <c r="CG196" s="155"/>
      <c r="CH196" s="158"/>
      <c r="CI196" s="157"/>
      <c r="CJ196" s="157"/>
      <c r="CP196" s="157"/>
      <c r="CQ196" s="157"/>
      <c r="CR196" s="157"/>
      <c r="CS196" s="157"/>
      <c r="CT196" s="157"/>
      <c r="CU196" s="157"/>
      <c r="CV196" s="157"/>
      <c r="CW196" s="157"/>
      <c r="CX196" s="157"/>
      <c r="CY196" s="157"/>
      <c r="CZ196" s="157"/>
      <c r="DA196" s="157"/>
      <c r="DB196" s="157"/>
      <c r="DC196" s="157"/>
      <c r="DD196" s="160"/>
      <c r="DE196" s="161"/>
      <c r="DF196" s="153"/>
      <c r="DG196" s="152"/>
      <c r="DH196" s="152"/>
      <c r="DI196" s="279"/>
      <c r="DJ196" s="157"/>
      <c r="DK196" s="157"/>
      <c r="DL196" s="157"/>
      <c r="DM196" s="157"/>
      <c r="DN196" s="157"/>
      <c r="DO196" s="157"/>
      <c r="DP196" s="157"/>
      <c r="DQ196" s="157"/>
      <c r="EA196" s="162"/>
      <c r="EB196" s="106"/>
      <c r="EC196" s="157"/>
      <c r="ED196" s="157"/>
      <c r="EE196" s="157"/>
      <c r="EF196" s="157"/>
      <c r="EG196" s="157"/>
      <c r="EH196" s="157"/>
      <c r="EI196" s="157"/>
      <c r="EJ196" s="157"/>
      <c r="EK196" s="157"/>
      <c r="EL196" s="157"/>
      <c r="EM196" s="157"/>
      <c r="EN196" s="157"/>
      <c r="EO196" s="157"/>
      <c r="EP196" s="157"/>
      <c r="EQ196" s="157"/>
      <c r="ER196" s="157"/>
      <c r="ES196" s="157"/>
      <c r="ET196" s="157"/>
      <c r="FF196" s="157"/>
      <c r="FG196" s="157"/>
      <c r="FH196" s="157"/>
      <c r="FI196" s="157"/>
      <c r="FJ196" s="157"/>
      <c r="FK196" s="157"/>
      <c r="FR196" s="157"/>
      <c r="FS196" s="157"/>
      <c r="FT196" s="157"/>
      <c r="FU196" s="157"/>
      <c r="FV196" s="157"/>
      <c r="FW196" s="157"/>
      <c r="FX196" s="157"/>
      <c r="FY196" s="157"/>
      <c r="FZ196" s="157"/>
      <c r="GA196" s="157"/>
      <c r="GB196" s="157"/>
      <c r="GC196" s="157"/>
    </row>
    <row r="197" spans="1:185" ht="15.75"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5"/>
      <c r="CG197" s="155"/>
      <c r="CH197" s="158"/>
      <c r="CI197" s="157"/>
      <c r="CJ197" s="157"/>
      <c r="CP197" s="157"/>
      <c r="CQ197" s="157"/>
      <c r="CR197" s="157"/>
      <c r="CS197" s="157"/>
      <c r="CT197" s="157"/>
      <c r="CU197" s="157"/>
      <c r="CV197" s="157"/>
      <c r="CW197" s="157"/>
      <c r="CX197" s="157"/>
      <c r="CY197" s="157"/>
      <c r="CZ197" s="157"/>
      <c r="DA197" s="157"/>
      <c r="DB197" s="157"/>
      <c r="DC197" s="157"/>
      <c r="DD197" s="160"/>
      <c r="DE197" s="161"/>
      <c r="DF197" s="153"/>
      <c r="DG197" s="152"/>
      <c r="DH197" s="152"/>
      <c r="EA197" s="162"/>
      <c r="EB197" s="106"/>
      <c r="EC197" s="157"/>
      <c r="ED197" s="157"/>
      <c r="EE197" s="157"/>
      <c r="EF197" s="157"/>
      <c r="EG197" s="157"/>
      <c r="EH197" s="157"/>
      <c r="EI197" s="157"/>
      <c r="EJ197" s="157"/>
      <c r="EK197" s="157"/>
      <c r="EL197" s="157"/>
      <c r="EM197" s="157"/>
      <c r="EN197" s="157"/>
      <c r="EO197" s="157"/>
      <c r="EP197" s="157"/>
      <c r="EQ197" s="157"/>
      <c r="ER197" s="157"/>
      <c r="ES197" s="157"/>
      <c r="ET197" s="157"/>
      <c r="FF197" s="157"/>
      <c r="FG197" s="157"/>
      <c r="FH197" s="157"/>
      <c r="FI197" s="157"/>
      <c r="FJ197" s="157"/>
      <c r="FK197" s="157"/>
      <c r="FR197" s="157"/>
      <c r="FS197" s="157"/>
      <c r="FT197" s="157"/>
      <c r="FU197" s="157"/>
      <c r="FV197" s="157"/>
      <c r="FW197" s="157"/>
      <c r="FX197" s="157"/>
      <c r="FY197" s="157"/>
      <c r="FZ197" s="157"/>
      <c r="GA197" s="157"/>
      <c r="GB197" s="157"/>
      <c r="GC197" s="157"/>
    </row>
    <row r="198" spans="1:185" ht="15.7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5"/>
      <c r="CG198" s="155"/>
      <c r="CH198" s="158"/>
      <c r="CI198" s="157"/>
      <c r="CJ198" s="157"/>
      <c r="CP198" s="157"/>
      <c r="CQ198" s="157"/>
      <c r="CR198" s="157"/>
      <c r="CS198" s="157"/>
      <c r="CT198" s="157"/>
      <c r="CU198" s="157"/>
      <c r="CV198" s="157"/>
      <c r="CW198" s="157"/>
      <c r="CX198" s="157"/>
      <c r="CY198" s="157"/>
      <c r="CZ198" s="157"/>
      <c r="DA198" s="157"/>
      <c r="DB198" s="157"/>
      <c r="DC198" s="157"/>
      <c r="DD198" s="160"/>
      <c r="DE198" s="161"/>
      <c r="DF198" s="153"/>
      <c r="DG198" s="152"/>
      <c r="DH198" s="152"/>
      <c r="EA198" s="162"/>
      <c r="EB198" s="106"/>
      <c r="EC198" s="157"/>
      <c r="ED198" s="157"/>
      <c r="EE198" s="157"/>
      <c r="EF198" s="157"/>
      <c r="EG198" s="157"/>
      <c r="EH198" s="157"/>
      <c r="EI198" s="157"/>
      <c r="EJ198" s="157"/>
      <c r="EK198" s="157"/>
      <c r="EL198" s="157"/>
      <c r="EM198" s="157"/>
      <c r="EN198" s="157"/>
      <c r="EO198" s="157"/>
      <c r="EP198" s="157"/>
      <c r="EQ198" s="157"/>
      <c r="ER198" s="157"/>
      <c r="ES198" s="157"/>
      <c r="ET198" s="157"/>
      <c r="FF198" s="157"/>
      <c r="FG198" s="157"/>
      <c r="FH198" s="157"/>
      <c r="FI198" s="157"/>
      <c r="FJ198" s="157"/>
      <c r="FK198" s="157"/>
      <c r="FR198" s="157"/>
      <c r="FS198" s="157"/>
      <c r="FT198" s="157"/>
      <c r="FU198" s="157"/>
      <c r="FV198" s="157"/>
      <c r="FW198" s="157"/>
      <c r="FX198" s="157"/>
      <c r="FY198" s="157"/>
      <c r="FZ198" s="157"/>
      <c r="GA198" s="157"/>
      <c r="GB198" s="157"/>
      <c r="GC198" s="157"/>
    </row>
    <row r="199" spans="1:185" ht="15.75"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5"/>
      <c r="CG199" s="155"/>
      <c r="CH199" s="158"/>
      <c r="CI199" s="157"/>
      <c r="CJ199" s="157"/>
      <c r="CP199" s="157"/>
      <c r="CQ199" s="157"/>
      <c r="CR199" s="157"/>
      <c r="CS199" s="157"/>
      <c r="CT199" s="157"/>
      <c r="CU199" s="157"/>
      <c r="CV199" s="157"/>
      <c r="CW199" s="157"/>
      <c r="CX199" s="157"/>
      <c r="CY199" s="157"/>
      <c r="CZ199" s="157"/>
      <c r="DA199" s="157"/>
      <c r="DB199" s="157"/>
      <c r="DC199" s="157"/>
      <c r="DD199" s="160"/>
      <c r="DE199" s="161"/>
      <c r="DF199" s="153"/>
      <c r="DG199" s="152"/>
      <c r="DH199" s="152"/>
      <c r="EA199" s="162"/>
      <c r="EB199" s="106"/>
      <c r="EC199" s="157"/>
      <c r="ED199" s="157"/>
      <c r="EE199" s="157"/>
      <c r="EF199" s="157"/>
      <c r="EG199" s="157"/>
      <c r="EH199" s="157"/>
      <c r="EI199" s="157"/>
      <c r="EJ199" s="157"/>
      <c r="EK199" s="157"/>
      <c r="EL199" s="157"/>
      <c r="EM199" s="157"/>
      <c r="EN199" s="157"/>
      <c r="EO199" s="157"/>
      <c r="EP199" s="157"/>
      <c r="EQ199" s="157"/>
      <c r="ER199" s="157"/>
      <c r="ES199" s="157"/>
      <c r="ET199" s="157"/>
      <c r="FF199" s="157"/>
      <c r="FG199" s="157"/>
      <c r="FH199" s="157"/>
      <c r="FI199" s="157"/>
      <c r="FJ199" s="157"/>
      <c r="FK199" s="157"/>
      <c r="FR199" s="157"/>
      <c r="FS199" s="157"/>
      <c r="FT199" s="157"/>
      <c r="FU199" s="157"/>
      <c r="FV199" s="157"/>
      <c r="FW199" s="157"/>
      <c r="FX199" s="157"/>
      <c r="FY199" s="157"/>
      <c r="FZ199" s="157"/>
      <c r="GA199" s="157"/>
      <c r="GB199" s="157"/>
      <c r="GC199" s="157"/>
    </row>
    <row r="200" spans="1:185" ht="15.75" customHeight="1">
      <c r="CF200" s="155"/>
      <c r="CG200" s="155"/>
      <c r="CH200" s="158"/>
      <c r="DD200" s="160"/>
      <c r="DE200" s="161"/>
      <c r="DF200" s="153"/>
      <c r="DG200" s="153"/>
      <c r="DH200" s="152"/>
      <c r="EA200" s="162"/>
      <c r="EB200" s="106"/>
    </row>
    <row r="201" spans="1:185" ht="15.75" customHeight="1">
      <c r="CF201" s="155"/>
      <c r="CG201" s="155"/>
      <c r="CH201" s="158"/>
      <c r="DD201" s="160"/>
      <c r="DE201" s="161"/>
      <c r="DF201" s="153"/>
      <c r="DG201" s="152"/>
      <c r="DH201" s="152"/>
      <c r="EA201" s="162"/>
      <c r="EB201" s="106"/>
    </row>
    <row r="202" spans="1:185" ht="15.75" customHeight="1">
      <c r="CF202" s="155"/>
      <c r="CG202" s="155"/>
      <c r="CH202" s="158"/>
    </row>
    <row r="203" spans="1:185" ht="15.75" customHeight="1"/>
    <row r="204" spans="1:185" ht="15.75" customHeight="1"/>
    <row r="205" spans="1:185" ht="15.75" customHeight="1"/>
    <row r="206" spans="1:185" ht="15.75" customHeight="1"/>
    <row r="207" spans="1:185" ht="15.75" customHeight="1"/>
    <row r="208" spans="1:18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spans="220:233" ht="15.75" customHeight="1"/>
    <row r="338" spans="220:233" ht="15" customHeight="1">
      <c r="HL338" s="163"/>
      <c r="HY338" s="163"/>
    </row>
  </sheetData>
  <mergeCells count="134">
    <mergeCell ref="GJ7:HF7"/>
    <mergeCell ref="HG7:HH7"/>
    <mergeCell ref="AR6:AT6"/>
    <mergeCell ref="AU6:BA6"/>
    <mergeCell ref="BB6:BH6"/>
    <mergeCell ref="BI6:BO6"/>
    <mergeCell ref="BP6:BV6"/>
    <mergeCell ref="IK7:IK8"/>
    <mergeCell ref="IL7:IL8"/>
    <mergeCell ref="HJ7:HL7"/>
    <mergeCell ref="HN7:HR7"/>
    <mergeCell ref="GA7:GA8"/>
    <mergeCell ref="GB7:GB8"/>
    <mergeCell ref="GC7:GC8"/>
    <mergeCell ref="GD7:GE7"/>
    <mergeCell ref="GG7:GI7"/>
    <mergeCell ref="BW6:BY6"/>
    <mergeCell ref="CA6:CC6"/>
    <mergeCell ref="CD6:CE6"/>
    <mergeCell ref="CF6:CG6"/>
    <mergeCell ref="CH6:CI6"/>
    <mergeCell ref="BO7:BO8"/>
    <mergeCell ref="BV7:BV8"/>
    <mergeCell ref="BW7:BW8"/>
    <mergeCell ref="IM7:IM8"/>
    <mergeCell ref="IN7:IN8"/>
    <mergeCell ref="IJ6:IK6"/>
    <mergeCell ref="IL6:IM6"/>
    <mergeCell ref="IN6:IO6"/>
    <mergeCell ref="HS7:HU7"/>
    <mergeCell ref="HV7:IA7"/>
    <mergeCell ref="ID7:IG7"/>
    <mergeCell ref="IH7:IH8"/>
    <mergeCell ref="IO7:IO8"/>
    <mergeCell ref="BX7:BX8"/>
    <mergeCell ref="BY7:BY8"/>
    <mergeCell ref="BZ7:BZ8"/>
    <mergeCell ref="CA7:CC7"/>
    <mergeCell ref="CD7:CD8"/>
    <mergeCell ref="CE7:CE8"/>
    <mergeCell ref="CF7:CF8"/>
    <mergeCell ref="CG7:CG8"/>
    <mergeCell ref="CH7:CH8"/>
    <mergeCell ref="CI7:CI8"/>
    <mergeCell ref="CK6:CQ6"/>
    <mergeCell ref="CR6:CS6"/>
    <mergeCell ref="CT6:CU6"/>
    <mergeCell ref="CV6:CW6"/>
    <mergeCell ref="CX6:CY6"/>
    <mergeCell ref="CZ6:DA6"/>
    <mergeCell ref="DB6:DC6"/>
    <mergeCell ref="DF6:DH6"/>
    <mergeCell ref="CR7:CR8"/>
    <mergeCell ref="CJ7:CJ8"/>
    <mergeCell ref="CZ7:CZ8"/>
    <mergeCell ref="DA7:DA8"/>
    <mergeCell ref="CS7:CS8"/>
    <mergeCell ref="CT7:CT8"/>
    <mergeCell ref="CU7:CU8"/>
    <mergeCell ref="CV7:CV8"/>
    <mergeCell ref="CW7:CW8"/>
    <mergeCell ref="CX7:CX8"/>
    <mergeCell ref="CY7:CY8"/>
    <mergeCell ref="DI6:DQ6"/>
    <mergeCell ref="DR6:EA6"/>
    <mergeCell ref="EB6:EH6"/>
    <mergeCell ref="EJ6:EL6"/>
    <mergeCell ref="EN6:EU6"/>
    <mergeCell ref="EV6:FC6"/>
    <mergeCell ref="FD6:FK6"/>
    <mergeCell ref="FL6:FS6"/>
    <mergeCell ref="FT6:FX6"/>
    <mergeCell ref="FY6:FZ6"/>
    <mergeCell ref="GA6:GB6"/>
    <mergeCell ref="GD6:IG6"/>
    <mergeCell ref="IH6:II6"/>
    <mergeCell ref="II7:II8"/>
    <mergeCell ref="IJ7:IJ8"/>
    <mergeCell ref="B7:D7"/>
    <mergeCell ref="E7:G7"/>
    <mergeCell ref="J7:L7"/>
    <mergeCell ref="M7:O7"/>
    <mergeCell ref="T6:U6"/>
    <mergeCell ref="T7:T8"/>
    <mergeCell ref="U7:U8"/>
    <mergeCell ref="BB7:BG7"/>
    <mergeCell ref="BI7:BN7"/>
    <mergeCell ref="BP7:BU7"/>
    <mergeCell ref="AQ7:AQ8"/>
    <mergeCell ref="AR7:AR8"/>
    <mergeCell ref="AS7:AS8"/>
    <mergeCell ref="AT7:AT8"/>
    <mergeCell ref="AU7:AZ7"/>
    <mergeCell ref="BA7:BA8"/>
    <mergeCell ref="BH7:BH8"/>
    <mergeCell ref="CK7:CQ7"/>
    <mergeCell ref="A6:A8"/>
    <mergeCell ref="B6:G6"/>
    <mergeCell ref="H6:I6"/>
    <mergeCell ref="J6:L6"/>
    <mergeCell ref="M6:O6"/>
    <mergeCell ref="P6:S6"/>
    <mergeCell ref="P7:R7"/>
    <mergeCell ref="AD7:AI7"/>
    <mergeCell ref="AK7:AP7"/>
    <mergeCell ref="H7:H8"/>
    <mergeCell ref="I7:I8"/>
    <mergeCell ref="V7:X7"/>
    <mergeCell ref="Y7:Y8"/>
    <mergeCell ref="Z7:AB7"/>
    <mergeCell ref="AC7:AC8"/>
    <mergeCell ref="AJ7:AJ8"/>
    <mergeCell ref="V6:Y6"/>
    <mergeCell ref="Z6:AC6"/>
    <mergeCell ref="AD6:AJ6"/>
    <mergeCell ref="AK6:AQ6"/>
    <mergeCell ref="EB7:EH7"/>
    <mergeCell ref="EI7:EI8"/>
    <mergeCell ref="DB7:DB8"/>
    <mergeCell ref="DC7:DC8"/>
    <mergeCell ref="DD7:DD8"/>
    <mergeCell ref="DE7:DE8"/>
    <mergeCell ref="DF7:DH7"/>
    <mergeCell ref="DI7:DQ7"/>
    <mergeCell ref="DR7:EA7"/>
    <mergeCell ref="FY7:FY8"/>
    <mergeCell ref="FZ7:FZ8"/>
    <mergeCell ref="EJ7:EL7"/>
    <mergeCell ref="EM7:EM8"/>
    <mergeCell ref="EN7:EU7"/>
    <mergeCell ref="EV7:FC7"/>
    <mergeCell ref="FD7:FK7"/>
    <mergeCell ref="FL7:FS7"/>
    <mergeCell ref="FT7:FX7"/>
  </mergeCells>
  <conditionalFormatting sqref="GA151">
    <cfRule type="cellIs" dxfId="5" priority="23" operator="equal">
      <formula>0</formula>
    </cfRule>
  </conditionalFormatting>
  <conditionalFormatting sqref="GA152:GB153">
    <cfRule type="cellIs" dxfId="4" priority="24" operator="equal">
      <formula>0</formula>
    </cfRule>
  </conditionalFormatting>
  <conditionalFormatting sqref="GB153">
    <cfRule type="cellIs" dxfId="3" priority="25" operator="equal">
      <formula>0</formula>
    </cfRule>
    <cfRule type="cellIs" dxfId="2" priority="26" operator="equal">
      <formula>0</formula>
    </cfRule>
    <cfRule type="cellIs" dxfId="1" priority="27" operator="equal">
      <formula>0</formula>
    </cfRule>
    <cfRule type="cellIs" dxfId="0" priority="28" operator="equal">
      <formula>0</formula>
    </cfRule>
  </conditionalFormatting>
  <pageMargins left="0.7" right="0.7" top="0.75" bottom="0.7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1048576"/>
  <sheetViews>
    <sheetView zoomScale="70" zoomScaleNormal="70" workbookViewId="0">
      <pane xSplit="1" ySplit="7" topLeftCell="B44" activePane="bottomRight" state="frozen"/>
      <selection pane="topRight" activeCell="B1" sqref="B1"/>
      <selection pane="bottomLeft" activeCell="A8" sqref="A8"/>
      <selection pane="bottomRight" activeCell="A1048559" sqref="A1048559:XFD1048576"/>
    </sheetView>
  </sheetViews>
  <sheetFormatPr baseColWidth="10" defaultColWidth="12.7265625" defaultRowHeight="15" customHeight="1"/>
  <cols>
    <col min="1" max="1" width="11.26953125" customWidth="1"/>
    <col min="2" max="3" width="11" customWidth="1"/>
    <col min="4" max="4" width="12.26953125" style="159" customWidth="1"/>
    <col min="5" max="5" width="13.1796875" style="159" customWidth="1"/>
    <col min="6" max="6" width="11" style="159" customWidth="1"/>
    <col min="7" max="7" width="12.26953125" style="159" customWidth="1"/>
    <col min="8" max="8" width="11.81640625" style="159" customWidth="1"/>
    <col min="9" max="9" width="11" style="159" customWidth="1"/>
    <col min="10" max="10" width="11.81640625" style="159" bestFit="1" customWidth="1"/>
    <col min="11" max="11" width="11.81640625" style="159" customWidth="1"/>
    <col min="12" max="117" width="11" style="159" customWidth="1"/>
    <col min="118" max="137" width="11.26953125" style="159" customWidth="1"/>
    <col min="138" max="16384" width="12.7265625" style="159"/>
  </cols>
  <sheetData>
    <row r="1" spans="1:137" customFormat="1" ht="13">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row>
    <row r="2" spans="1:137" customFormat="1" ht="15" customHeight="1">
      <c r="A2" s="210"/>
      <c r="B2" s="211"/>
      <c r="C2" s="212"/>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row>
    <row r="3" spans="1:137" customFormat="1" ht="13">
      <c r="A3" s="11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row>
    <row r="4" spans="1:137" customFormat="1" ht="15" customHeight="1">
      <c r="A4" s="11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row>
    <row r="5" spans="1:137" customFormat="1" ht="34.5" customHeight="1">
      <c r="A5" s="213" t="s">
        <v>407</v>
      </c>
      <c r="B5" s="213" t="s">
        <v>273</v>
      </c>
      <c r="C5" s="194" t="s">
        <v>480</v>
      </c>
      <c r="D5" s="214" t="s">
        <v>481</v>
      </c>
      <c r="E5" s="215"/>
      <c r="F5" s="216"/>
      <c r="G5" s="206" t="s">
        <v>482</v>
      </c>
      <c r="H5" s="196"/>
      <c r="I5" s="196"/>
      <c r="J5" s="196"/>
      <c r="K5" s="196"/>
      <c r="L5" s="196"/>
      <c r="M5" s="196"/>
      <c r="N5" s="198"/>
      <c r="O5" s="206" t="s">
        <v>483</v>
      </c>
      <c r="P5" s="196"/>
      <c r="Q5" s="196"/>
      <c r="R5" s="196"/>
      <c r="S5" s="196"/>
      <c r="T5" s="196"/>
      <c r="U5" s="196"/>
      <c r="V5" s="196"/>
      <c r="W5" s="196"/>
      <c r="X5" s="196"/>
      <c r="Y5" s="196"/>
      <c r="Z5" s="196"/>
      <c r="AA5" s="197"/>
      <c r="AB5" s="217" t="s">
        <v>484</v>
      </c>
      <c r="AC5" s="196"/>
      <c r="AD5" s="196"/>
      <c r="AE5" s="196"/>
      <c r="AF5" s="196"/>
      <c r="AG5" s="196"/>
      <c r="AH5" s="196"/>
      <c r="AI5" s="197"/>
      <c r="AJ5" s="195" t="s">
        <v>300</v>
      </c>
      <c r="AK5" s="196"/>
      <c r="AL5" s="196"/>
      <c r="AM5" s="196"/>
      <c r="AN5" s="196"/>
      <c r="AO5" s="198"/>
      <c r="AP5" s="195" t="s">
        <v>310</v>
      </c>
      <c r="AQ5" s="196"/>
      <c r="AR5" s="196"/>
      <c r="AS5" s="196"/>
      <c r="AT5" s="196"/>
      <c r="AU5" s="196"/>
      <c r="AV5" s="196"/>
      <c r="AW5" s="196"/>
      <c r="AX5" s="196"/>
      <c r="AY5" s="196"/>
      <c r="AZ5" s="196"/>
      <c r="BA5" s="196"/>
      <c r="BB5" s="196"/>
      <c r="BC5" s="196"/>
      <c r="BD5" s="196"/>
      <c r="BE5" s="197"/>
      <c r="BF5" s="112" t="s">
        <v>485</v>
      </c>
      <c r="BG5" s="195" t="s">
        <v>486</v>
      </c>
      <c r="BH5" s="196"/>
      <c r="BI5" s="197"/>
      <c r="BJ5" s="218" t="s">
        <v>487</v>
      </c>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7"/>
      <c r="DN5" s="110"/>
      <c r="DO5" s="110"/>
      <c r="DP5" s="110"/>
      <c r="DQ5" s="110"/>
      <c r="DR5" s="110"/>
      <c r="DS5" s="110"/>
      <c r="DT5" s="110"/>
      <c r="DU5" s="110"/>
      <c r="DV5" s="110"/>
      <c r="DW5" s="110"/>
      <c r="DX5" s="110"/>
      <c r="DY5" s="110"/>
      <c r="DZ5" s="110"/>
      <c r="EA5" s="110"/>
      <c r="EB5" s="110"/>
      <c r="EC5" s="110"/>
      <c r="ED5" s="110"/>
      <c r="EE5" s="110"/>
      <c r="EF5" s="110"/>
      <c r="EG5" s="110"/>
    </row>
    <row r="6" spans="1:137" customFormat="1" ht="15" customHeight="1">
      <c r="A6" s="169"/>
      <c r="B6" s="169"/>
      <c r="C6" s="169"/>
      <c r="D6" s="206" t="s">
        <v>448</v>
      </c>
      <c r="E6" s="196"/>
      <c r="F6" s="197"/>
      <c r="G6" s="203" t="s">
        <v>448</v>
      </c>
      <c r="H6" s="204"/>
      <c r="I6" s="204"/>
      <c r="J6" s="204"/>
      <c r="K6" s="204"/>
      <c r="L6" s="204"/>
      <c r="M6" s="204"/>
      <c r="N6" s="205"/>
      <c r="O6" s="209" t="s">
        <v>488</v>
      </c>
      <c r="P6" s="203" t="s">
        <v>489</v>
      </c>
      <c r="Q6" s="204"/>
      <c r="R6" s="205"/>
      <c r="S6" s="203" t="s">
        <v>490</v>
      </c>
      <c r="T6" s="204"/>
      <c r="U6" s="204"/>
      <c r="V6" s="205"/>
      <c r="W6" s="203" t="s">
        <v>491</v>
      </c>
      <c r="X6" s="204"/>
      <c r="Y6" s="204"/>
      <c r="Z6" s="204"/>
      <c r="AA6" s="205"/>
      <c r="AB6" s="208" t="s">
        <v>492</v>
      </c>
      <c r="AC6" s="206" t="s">
        <v>489</v>
      </c>
      <c r="AD6" s="196"/>
      <c r="AE6" s="197"/>
      <c r="AF6" s="206" t="s">
        <v>490</v>
      </c>
      <c r="AG6" s="196"/>
      <c r="AH6" s="196"/>
      <c r="AI6" s="197"/>
      <c r="AJ6" s="200" t="s">
        <v>493</v>
      </c>
      <c r="AK6" s="196"/>
      <c r="AL6" s="196"/>
      <c r="AM6" s="196"/>
      <c r="AN6" s="196"/>
      <c r="AO6" s="198"/>
      <c r="AP6" s="200" t="s">
        <v>311</v>
      </c>
      <c r="AQ6" s="196"/>
      <c r="AR6" s="197"/>
      <c r="AS6" s="207" t="s">
        <v>316</v>
      </c>
      <c r="AT6" s="204"/>
      <c r="AU6" s="204"/>
      <c r="AV6" s="204"/>
      <c r="AW6" s="204"/>
      <c r="AX6" s="204"/>
      <c r="AY6" s="205"/>
      <c r="AZ6" s="200" t="s">
        <v>321</v>
      </c>
      <c r="BA6" s="196"/>
      <c r="BB6" s="198"/>
      <c r="BC6" s="200" t="s">
        <v>325</v>
      </c>
      <c r="BD6" s="196"/>
      <c r="BE6" s="197"/>
      <c r="BF6" s="209" t="s">
        <v>494</v>
      </c>
      <c r="BG6" s="200" t="s">
        <v>448</v>
      </c>
      <c r="BH6" s="196"/>
      <c r="BI6" s="197"/>
      <c r="BJ6" s="200" t="s">
        <v>256</v>
      </c>
      <c r="BK6" s="198"/>
      <c r="BL6" s="113" t="s">
        <v>259</v>
      </c>
      <c r="BM6" s="200" t="s">
        <v>260</v>
      </c>
      <c r="BN6" s="196"/>
      <c r="BO6" s="197"/>
      <c r="BP6" s="200" t="s">
        <v>261</v>
      </c>
      <c r="BQ6" s="196"/>
      <c r="BR6" s="196"/>
      <c r="BS6" s="196"/>
      <c r="BT6" s="196"/>
      <c r="BU6" s="196"/>
      <c r="BV6" s="196"/>
      <c r="BW6" s="196"/>
      <c r="BX6" s="196"/>
      <c r="BY6" s="196"/>
      <c r="BZ6" s="196"/>
      <c r="CA6" s="196"/>
      <c r="CB6" s="196"/>
      <c r="CC6" s="196"/>
      <c r="CD6" s="196"/>
      <c r="CE6" s="196"/>
      <c r="CF6" s="196"/>
      <c r="CG6" s="196"/>
      <c r="CH6" s="196"/>
      <c r="CI6" s="196"/>
      <c r="CJ6" s="196"/>
      <c r="CK6" s="196"/>
      <c r="CL6" s="198"/>
      <c r="CM6" s="195" t="s">
        <v>262</v>
      </c>
      <c r="CN6" s="197"/>
      <c r="CO6" s="114" t="s">
        <v>263</v>
      </c>
      <c r="CP6" s="200" t="s">
        <v>264</v>
      </c>
      <c r="CQ6" s="196"/>
      <c r="CR6" s="197"/>
      <c r="CS6" s="115" t="s">
        <v>265</v>
      </c>
      <c r="CT6" s="200" t="s">
        <v>266</v>
      </c>
      <c r="CU6" s="196"/>
      <c r="CV6" s="196"/>
      <c r="CW6" s="196"/>
      <c r="CX6" s="197"/>
      <c r="CY6" s="201" t="s">
        <v>267</v>
      </c>
      <c r="CZ6" s="196"/>
      <c r="DA6" s="197"/>
      <c r="DB6" s="202" t="s">
        <v>268</v>
      </c>
      <c r="DC6" s="196"/>
      <c r="DD6" s="196"/>
      <c r="DE6" s="196"/>
      <c r="DF6" s="196"/>
      <c r="DG6" s="197"/>
      <c r="DH6" s="114" t="s">
        <v>269</v>
      </c>
      <c r="DI6" s="114" t="s">
        <v>270</v>
      </c>
      <c r="DJ6" s="200" t="s">
        <v>271</v>
      </c>
      <c r="DK6" s="196"/>
      <c r="DL6" s="196"/>
      <c r="DM6" s="197"/>
      <c r="DN6" s="110"/>
      <c r="DO6" s="110"/>
      <c r="DP6" s="110"/>
      <c r="DQ6" s="110"/>
      <c r="DR6" s="110"/>
      <c r="DS6" s="110"/>
      <c r="DT6" s="110"/>
      <c r="DU6" s="110"/>
      <c r="DV6" s="110"/>
      <c r="DW6" s="110"/>
      <c r="DX6" s="110"/>
      <c r="DY6" s="110"/>
      <c r="DZ6" s="110"/>
      <c r="EA6" s="110"/>
      <c r="EB6" s="110"/>
      <c r="EC6" s="110"/>
      <c r="ED6" s="110"/>
      <c r="EE6" s="110"/>
      <c r="EF6" s="110"/>
      <c r="EG6" s="110"/>
    </row>
    <row r="7" spans="1:137" customFormat="1" ht="60">
      <c r="A7" s="170"/>
      <c r="B7" s="170"/>
      <c r="C7" s="170"/>
      <c r="D7" s="90" t="s">
        <v>280</v>
      </c>
      <c r="E7" s="90" t="s">
        <v>282</v>
      </c>
      <c r="F7" s="90" t="s">
        <v>495</v>
      </c>
      <c r="G7" s="90" t="s">
        <v>286</v>
      </c>
      <c r="H7" s="90" t="s">
        <v>288</v>
      </c>
      <c r="I7" s="90" t="s">
        <v>289</v>
      </c>
      <c r="J7" s="90" t="s">
        <v>290</v>
      </c>
      <c r="K7" s="90" t="s">
        <v>291</v>
      </c>
      <c r="L7" s="90" t="s">
        <v>292</v>
      </c>
      <c r="M7" s="90" t="s">
        <v>293</v>
      </c>
      <c r="N7" s="90" t="s">
        <v>294</v>
      </c>
      <c r="O7" s="199"/>
      <c r="P7" s="90" t="s">
        <v>496</v>
      </c>
      <c r="Q7" s="90" t="s">
        <v>497</v>
      </c>
      <c r="R7" s="90" t="s">
        <v>498</v>
      </c>
      <c r="S7" s="90" t="s">
        <v>499</v>
      </c>
      <c r="T7" s="90" t="s">
        <v>500</v>
      </c>
      <c r="U7" s="90" t="s">
        <v>501</v>
      </c>
      <c r="V7" s="90" t="s">
        <v>502</v>
      </c>
      <c r="W7" s="90" t="s">
        <v>503</v>
      </c>
      <c r="X7" s="90" t="s">
        <v>504</v>
      </c>
      <c r="Y7" s="90" t="s">
        <v>505</v>
      </c>
      <c r="Z7" s="90" t="s">
        <v>506</v>
      </c>
      <c r="AA7" s="90" t="s">
        <v>507</v>
      </c>
      <c r="AB7" s="170"/>
      <c r="AC7" s="90" t="s">
        <v>496</v>
      </c>
      <c r="AD7" s="90" t="s">
        <v>497</v>
      </c>
      <c r="AE7" s="90" t="s">
        <v>498</v>
      </c>
      <c r="AF7" s="90" t="s">
        <v>499</v>
      </c>
      <c r="AG7" s="90" t="s">
        <v>500</v>
      </c>
      <c r="AH7" s="90" t="s">
        <v>501</v>
      </c>
      <c r="AI7" s="90" t="s">
        <v>508</v>
      </c>
      <c r="AJ7" s="91" t="s">
        <v>303</v>
      </c>
      <c r="AK7" s="91" t="s">
        <v>305</v>
      </c>
      <c r="AL7" s="91" t="s">
        <v>306</v>
      </c>
      <c r="AM7" s="91" t="s">
        <v>307</v>
      </c>
      <c r="AN7" s="91" t="s">
        <v>308</v>
      </c>
      <c r="AO7" s="91" t="s">
        <v>309</v>
      </c>
      <c r="AP7" s="92" t="s">
        <v>312</v>
      </c>
      <c r="AQ7" s="92" t="s">
        <v>314</v>
      </c>
      <c r="AR7" s="92" t="s">
        <v>315</v>
      </c>
      <c r="AS7" s="92" t="s">
        <v>290</v>
      </c>
      <c r="AT7" s="92" t="s">
        <v>292</v>
      </c>
      <c r="AU7" s="92" t="s">
        <v>293</v>
      </c>
      <c r="AV7" s="92" t="s">
        <v>317</v>
      </c>
      <c r="AW7" s="92" t="s">
        <v>318</v>
      </c>
      <c r="AX7" s="92" t="s">
        <v>319</v>
      </c>
      <c r="AY7" s="92" t="s">
        <v>320</v>
      </c>
      <c r="AZ7" s="92" t="s">
        <v>322</v>
      </c>
      <c r="BA7" s="92" t="s">
        <v>323</v>
      </c>
      <c r="BB7" s="92" t="s">
        <v>324</v>
      </c>
      <c r="BC7" s="92" t="s">
        <v>166</v>
      </c>
      <c r="BD7" s="92" t="s">
        <v>293</v>
      </c>
      <c r="BE7" s="92" t="s">
        <v>326</v>
      </c>
      <c r="BF7" s="183"/>
      <c r="BG7" s="92" t="s">
        <v>335</v>
      </c>
      <c r="BH7" s="92" t="s">
        <v>337</v>
      </c>
      <c r="BI7" s="92" t="s">
        <v>338</v>
      </c>
      <c r="BJ7" s="92" t="s">
        <v>342</v>
      </c>
      <c r="BK7" s="92" t="s">
        <v>345</v>
      </c>
      <c r="BL7" s="92" t="s">
        <v>347</v>
      </c>
      <c r="BM7" s="92" t="s">
        <v>349</v>
      </c>
      <c r="BN7" s="92" t="s">
        <v>350</v>
      </c>
      <c r="BO7" s="92" t="s">
        <v>351</v>
      </c>
      <c r="BP7" s="92" t="s">
        <v>352</v>
      </c>
      <c r="BQ7" s="92" t="s">
        <v>353</v>
      </c>
      <c r="BR7" s="92" t="s">
        <v>354</v>
      </c>
      <c r="BS7" s="92" t="s">
        <v>355</v>
      </c>
      <c r="BT7" s="92" t="s">
        <v>356</v>
      </c>
      <c r="BU7" s="92" t="s">
        <v>357</v>
      </c>
      <c r="BV7" s="92" t="s">
        <v>358</v>
      </c>
      <c r="BW7" s="92" t="s">
        <v>359</v>
      </c>
      <c r="BX7" s="92" t="s">
        <v>360</v>
      </c>
      <c r="BY7" s="92" t="s">
        <v>361</v>
      </c>
      <c r="BZ7" s="92" t="s">
        <v>362</v>
      </c>
      <c r="CA7" s="92" t="s">
        <v>363</v>
      </c>
      <c r="CB7" s="92" t="s">
        <v>364</v>
      </c>
      <c r="CC7" s="92" t="s">
        <v>365</v>
      </c>
      <c r="CD7" s="92" t="s">
        <v>366</v>
      </c>
      <c r="CE7" s="92" t="s">
        <v>367</v>
      </c>
      <c r="CF7" s="92" t="s">
        <v>368</v>
      </c>
      <c r="CG7" s="92" t="s">
        <v>369</v>
      </c>
      <c r="CH7" s="92" t="s">
        <v>370</v>
      </c>
      <c r="CI7" s="92" t="s">
        <v>371</v>
      </c>
      <c r="CJ7" s="92" t="s">
        <v>372</v>
      </c>
      <c r="CK7" s="92" t="s">
        <v>373</v>
      </c>
      <c r="CL7" s="92" t="s">
        <v>466</v>
      </c>
      <c r="CM7" s="92" t="s">
        <v>292</v>
      </c>
      <c r="CN7" s="92" t="s">
        <v>375</v>
      </c>
      <c r="CO7" s="92" t="s">
        <v>376</v>
      </c>
      <c r="CP7" s="92" t="s">
        <v>378</v>
      </c>
      <c r="CQ7" s="92" t="s">
        <v>379</v>
      </c>
      <c r="CR7" s="92" t="s">
        <v>380</v>
      </c>
      <c r="CS7" s="92" t="s">
        <v>382</v>
      </c>
      <c r="CT7" s="92" t="s">
        <v>384</v>
      </c>
      <c r="CU7" s="92" t="s">
        <v>385</v>
      </c>
      <c r="CV7" s="92" t="s">
        <v>386</v>
      </c>
      <c r="CW7" s="92" t="s">
        <v>387</v>
      </c>
      <c r="CX7" s="92" t="s">
        <v>388</v>
      </c>
      <c r="CY7" s="92" t="s">
        <v>390</v>
      </c>
      <c r="CZ7" s="92" t="s">
        <v>391</v>
      </c>
      <c r="DA7" s="92" t="s">
        <v>392</v>
      </c>
      <c r="DB7" s="92" t="s">
        <v>394</v>
      </c>
      <c r="DC7" s="92" t="s">
        <v>395</v>
      </c>
      <c r="DD7" s="92" t="s">
        <v>396</v>
      </c>
      <c r="DE7" s="92" t="s">
        <v>397</v>
      </c>
      <c r="DF7" s="92" t="s">
        <v>398</v>
      </c>
      <c r="DG7" s="92" t="s">
        <v>399</v>
      </c>
      <c r="DH7" s="92" t="s">
        <v>400</v>
      </c>
      <c r="DI7" s="92" t="s">
        <v>401</v>
      </c>
      <c r="DJ7" s="92" t="s">
        <v>403</v>
      </c>
      <c r="DK7" s="92" t="s">
        <v>404</v>
      </c>
      <c r="DL7" s="92" t="s">
        <v>405</v>
      </c>
      <c r="DM7" s="92" t="s">
        <v>470</v>
      </c>
      <c r="DN7" s="110"/>
      <c r="DO7" s="110"/>
      <c r="DP7" s="110"/>
      <c r="DQ7" s="110"/>
      <c r="DR7" s="110"/>
      <c r="DS7" s="110"/>
      <c r="DT7" s="110"/>
      <c r="DU7" s="110"/>
      <c r="DV7" s="110"/>
      <c r="DW7" s="110"/>
      <c r="DX7" s="110"/>
      <c r="DY7" s="110"/>
      <c r="DZ7" s="110"/>
      <c r="EA7" s="110"/>
      <c r="EB7" s="110"/>
      <c r="EC7" s="110"/>
      <c r="ED7" s="110"/>
      <c r="EE7" s="110"/>
      <c r="EF7" s="110"/>
      <c r="EG7" s="110"/>
    </row>
    <row r="8" spans="1:137" customFormat="1" ht="13">
      <c r="A8" s="116" t="s">
        <v>509</v>
      </c>
      <c r="B8" s="117">
        <v>100.218380556054</v>
      </c>
      <c r="C8" s="117">
        <v>102.632756794478</v>
      </c>
      <c r="D8" s="118"/>
      <c r="E8" s="118"/>
      <c r="F8" s="118"/>
      <c r="G8" s="118"/>
      <c r="H8" s="118"/>
      <c r="I8" s="118"/>
      <c r="J8" s="118"/>
      <c r="K8" s="118"/>
      <c r="L8" s="118"/>
      <c r="M8" s="118"/>
      <c r="N8" s="118"/>
      <c r="O8" s="118"/>
      <c r="P8" s="119"/>
      <c r="Q8" s="119"/>
      <c r="R8" s="119"/>
      <c r="S8" s="119"/>
      <c r="T8" s="119"/>
      <c r="U8" s="119"/>
      <c r="V8" s="119"/>
      <c r="W8" s="119"/>
      <c r="X8" s="119"/>
      <c r="Y8" s="119"/>
      <c r="Z8" s="119"/>
      <c r="AA8" s="119"/>
      <c r="AB8" s="118"/>
      <c r="AC8" s="119"/>
      <c r="AD8" s="119"/>
      <c r="AE8" s="119"/>
      <c r="AF8" s="119"/>
      <c r="AG8" s="119"/>
      <c r="AH8" s="119"/>
      <c r="AI8" s="119"/>
      <c r="AJ8" s="120"/>
      <c r="AK8" s="120"/>
      <c r="AL8" s="120"/>
      <c r="AM8" s="120"/>
      <c r="AN8" s="120"/>
      <c r="AO8" s="120"/>
      <c r="AP8" s="121"/>
      <c r="AQ8" s="120"/>
      <c r="AR8" s="120"/>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01"/>
      <c r="DO8" s="101"/>
      <c r="DP8" s="101"/>
      <c r="DQ8" s="101"/>
      <c r="DR8" s="101"/>
      <c r="DS8" s="101"/>
      <c r="DT8" s="101"/>
      <c r="DU8" s="101"/>
      <c r="DV8" s="101"/>
      <c r="DW8" s="101"/>
      <c r="DX8" s="101"/>
      <c r="DY8" s="101"/>
      <c r="DZ8" s="101"/>
      <c r="EA8" s="101"/>
      <c r="EB8" s="101"/>
      <c r="EC8" s="101"/>
      <c r="ED8" s="101"/>
      <c r="EE8" s="101"/>
      <c r="EF8" s="101"/>
      <c r="EG8" s="101"/>
    </row>
    <row r="9" spans="1:137" customFormat="1" ht="13">
      <c r="A9" s="116" t="s">
        <v>510</v>
      </c>
      <c r="B9" s="122">
        <v>99.828454835215297</v>
      </c>
      <c r="C9" s="122">
        <v>101.842728204658</v>
      </c>
      <c r="D9" s="118"/>
      <c r="E9" s="118"/>
      <c r="F9" s="118"/>
      <c r="G9" s="118"/>
      <c r="H9" s="118"/>
      <c r="I9" s="118"/>
      <c r="J9" s="118"/>
      <c r="K9" s="118"/>
      <c r="L9" s="118"/>
      <c r="M9" s="118"/>
      <c r="N9" s="118"/>
      <c r="O9" s="118"/>
      <c r="P9" s="104"/>
      <c r="Q9" s="104"/>
      <c r="R9" s="104"/>
      <c r="S9" s="104"/>
      <c r="T9" s="104"/>
      <c r="U9" s="104"/>
      <c r="V9" s="104"/>
      <c r="W9" s="119"/>
      <c r="X9" s="119"/>
      <c r="Y9" s="119"/>
      <c r="Z9" s="119"/>
      <c r="AA9" s="119"/>
      <c r="AB9" s="118"/>
      <c r="AC9" s="119"/>
      <c r="AD9" s="119"/>
      <c r="AE9" s="119"/>
      <c r="AF9" s="119"/>
      <c r="AG9" s="119"/>
      <c r="AH9" s="119"/>
      <c r="AI9" s="119"/>
      <c r="AJ9" s="120"/>
      <c r="AK9" s="120"/>
      <c r="AL9" s="120"/>
      <c r="AM9" s="120"/>
      <c r="AN9" s="120"/>
      <c r="AO9" s="120"/>
      <c r="AP9" s="121"/>
      <c r="AQ9" s="120"/>
      <c r="AR9" s="120"/>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01"/>
      <c r="DO9" s="101"/>
      <c r="DP9" s="101"/>
      <c r="DQ9" s="101"/>
      <c r="DR9" s="101"/>
      <c r="DS9" s="101"/>
      <c r="DT9" s="101"/>
      <c r="DU9" s="101"/>
      <c r="DV9" s="101"/>
      <c r="DW9" s="101"/>
      <c r="DX9" s="101"/>
      <c r="DY9" s="101"/>
      <c r="DZ9" s="101"/>
      <c r="EA9" s="101"/>
      <c r="EB9" s="101"/>
      <c r="EC9" s="101"/>
      <c r="ED9" s="101"/>
      <c r="EE9" s="101"/>
      <c r="EF9" s="101"/>
      <c r="EG9" s="101"/>
    </row>
    <row r="10" spans="1:137" customFormat="1" ht="13">
      <c r="A10" s="116" t="s">
        <v>511</v>
      </c>
      <c r="B10" s="122">
        <v>100.86452332386</v>
      </c>
      <c r="C10" s="122">
        <v>94.962168175287104</v>
      </c>
      <c r="D10" s="118"/>
      <c r="E10" s="118"/>
      <c r="F10" s="118"/>
      <c r="G10" s="118"/>
      <c r="H10" s="118"/>
      <c r="I10" s="118"/>
      <c r="J10" s="118"/>
      <c r="K10" s="118"/>
      <c r="L10" s="118"/>
      <c r="M10" s="118"/>
      <c r="N10" s="118"/>
      <c r="O10" s="118"/>
      <c r="P10" s="104"/>
      <c r="Q10" s="104"/>
      <c r="R10" s="104"/>
      <c r="S10" s="104"/>
      <c r="T10" s="104"/>
      <c r="U10" s="104"/>
      <c r="V10" s="104"/>
      <c r="W10" s="119"/>
      <c r="X10" s="119"/>
      <c r="Y10" s="119"/>
      <c r="Z10" s="119"/>
      <c r="AA10" s="119"/>
      <c r="AB10" s="118"/>
      <c r="AC10" s="119"/>
      <c r="AD10" s="119"/>
      <c r="AE10" s="119"/>
      <c r="AF10" s="119"/>
      <c r="AG10" s="119"/>
      <c r="AH10" s="119"/>
      <c r="AI10" s="119"/>
      <c r="AJ10" s="120"/>
      <c r="AK10" s="120"/>
      <c r="AL10" s="120"/>
      <c r="AM10" s="120"/>
      <c r="AN10" s="120"/>
      <c r="AO10" s="120"/>
      <c r="AP10" s="121"/>
      <c r="AQ10" s="120"/>
      <c r="AR10" s="120"/>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01"/>
      <c r="DO10" s="101"/>
      <c r="DP10" s="101"/>
      <c r="DQ10" s="101"/>
      <c r="DR10" s="101"/>
      <c r="DS10" s="101"/>
      <c r="DT10" s="101"/>
      <c r="DU10" s="101"/>
      <c r="DV10" s="101"/>
      <c r="DW10" s="101"/>
      <c r="DX10" s="101"/>
      <c r="DY10" s="101"/>
      <c r="DZ10" s="101"/>
      <c r="EA10" s="101"/>
      <c r="EB10" s="101"/>
      <c r="EC10" s="101"/>
      <c r="ED10" s="101"/>
      <c r="EE10" s="101"/>
      <c r="EF10" s="101"/>
      <c r="EG10" s="101"/>
    </row>
    <row r="11" spans="1:137" customFormat="1" ht="13">
      <c r="A11" s="116" t="s">
        <v>512</v>
      </c>
      <c r="B11" s="122">
        <v>99.088641284870405</v>
      </c>
      <c r="C11" s="122">
        <v>100.562346825577</v>
      </c>
      <c r="D11" s="123">
        <v>2103182.4705024702</v>
      </c>
      <c r="E11" s="123">
        <v>12870529.2513531</v>
      </c>
      <c r="F11" s="123">
        <v>260.47448882743902</v>
      </c>
      <c r="G11" s="123">
        <v>5494115.6595598003</v>
      </c>
      <c r="H11" s="123">
        <v>5357323.5288046403</v>
      </c>
      <c r="I11" s="123">
        <v>2370661.32908952</v>
      </c>
      <c r="J11" s="123">
        <v>2167117.1029483601</v>
      </c>
      <c r="K11" s="123">
        <v>1930627.1089361601</v>
      </c>
      <c r="L11" s="123">
        <v>58770.672983306802</v>
      </c>
      <c r="M11" s="123">
        <v>394585.34627724602</v>
      </c>
      <c r="N11" s="123">
        <v>153643.05814361601</v>
      </c>
      <c r="O11" s="118"/>
      <c r="P11" s="104"/>
      <c r="Q11" s="104"/>
      <c r="R11" s="104"/>
      <c r="S11" s="104"/>
      <c r="T11" s="104"/>
      <c r="U11" s="104"/>
      <c r="V11" s="104"/>
      <c r="W11" s="119"/>
      <c r="X11" s="119"/>
      <c r="Y11" s="119"/>
      <c r="Z11" s="119"/>
      <c r="AA11" s="119"/>
      <c r="AB11" s="118"/>
      <c r="AC11" s="119"/>
      <c r="AD11" s="119"/>
      <c r="AE11" s="119"/>
      <c r="AF11" s="119"/>
      <c r="AG11" s="119"/>
      <c r="AH11" s="119"/>
      <c r="AI11" s="119"/>
      <c r="AJ11" s="120"/>
      <c r="AK11" s="120"/>
      <c r="AL11" s="120"/>
      <c r="AM11" s="120"/>
      <c r="AN11" s="120"/>
      <c r="AO11" s="120"/>
      <c r="AP11" s="121"/>
      <c r="AQ11" s="120"/>
      <c r="AR11" s="120"/>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01"/>
      <c r="DO11" s="101"/>
      <c r="DP11" s="101"/>
      <c r="DQ11" s="101"/>
      <c r="DR11" s="101"/>
      <c r="DS11" s="101"/>
      <c r="DT11" s="101"/>
      <c r="DU11" s="101"/>
      <c r="DV11" s="101"/>
      <c r="DW11" s="101"/>
      <c r="DX11" s="101"/>
      <c r="DY11" s="101"/>
      <c r="DZ11" s="101"/>
      <c r="EA11" s="101"/>
      <c r="EB11" s="101"/>
      <c r="EC11" s="101"/>
      <c r="ED11" s="101"/>
      <c r="EE11" s="101"/>
      <c r="EF11" s="101"/>
      <c r="EG11" s="101"/>
    </row>
    <row r="12" spans="1:137" customFormat="1" ht="13">
      <c r="A12" s="116" t="s">
        <v>513</v>
      </c>
      <c r="B12" s="122">
        <v>109.483439438169</v>
      </c>
      <c r="C12" s="122">
        <v>110.386541684067</v>
      </c>
      <c r="D12" s="123">
        <v>2124078.7026867201</v>
      </c>
      <c r="E12" s="123">
        <v>13051444.8310427</v>
      </c>
      <c r="F12" s="123">
        <v>243.633687608722</v>
      </c>
      <c r="G12" s="123">
        <v>2920689.41941904</v>
      </c>
      <c r="H12" s="123">
        <v>2759290.8560075401</v>
      </c>
      <c r="I12" s="123">
        <v>1335009.55325564</v>
      </c>
      <c r="J12" s="123">
        <v>1190952.13373985</v>
      </c>
      <c r="K12" s="123">
        <v>1055753.9492857901</v>
      </c>
      <c r="L12" s="123">
        <v>113547.706928178</v>
      </c>
      <c r="M12" s="123">
        <v>173245.553281414</v>
      </c>
      <c r="N12" s="123">
        <v>82170.656530664593</v>
      </c>
      <c r="O12" s="118">
        <v>12977</v>
      </c>
      <c r="P12" s="104">
        <v>4948</v>
      </c>
      <c r="Q12" s="104">
        <v>5937</v>
      </c>
      <c r="R12" s="104">
        <v>2092</v>
      </c>
      <c r="S12" s="104">
        <v>7086</v>
      </c>
      <c r="T12" s="104">
        <v>2489</v>
      </c>
      <c r="U12" s="104">
        <v>2502</v>
      </c>
      <c r="V12" s="104">
        <v>900</v>
      </c>
      <c r="W12" s="119">
        <v>2381</v>
      </c>
      <c r="X12" s="119">
        <v>1633</v>
      </c>
      <c r="Y12" s="124" t="s">
        <v>474</v>
      </c>
      <c r="Z12" s="119">
        <v>5938</v>
      </c>
      <c r="AA12" s="119">
        <v>3025</v>
      </c>
      <c r="AB12" s="118">
        <v>50700</v>
      </c>
      <c r="AC12" s="119">
        <v>42598</v>
      </c>
      <c r="AD12" s="119">
        <v>5585</v>
      </c>
      <c r="AE12" s="119">
        <v>2517</v>
      </c>
      <c r="AF12" s="119">
        <v>7383</v>
      </c>
      <c r="AG12" s="119">
        <v>14345</v>
      </c>
      <c r="AH12" s="119">
        <v>22075</v>
      </c>
      <c r="AI12" s="119">
        <v>6897</v>
      </c>
      <c r="AJ12" s="125">
        <v>0.45600000000000002</v>
      </c>
      <c r="AK12" s="125">
        <v>0.41299999999999998</v>
      </c>
      <c r="AL12" s="125">
        <v>9.2999999999999999E-2</v>
      </c>
      <c r="AM12" s="125">
        <v>0.10299999999999999</v>
      </c>
      <c r="AN12" s="125">
        <v>0.08</v>
      </c>
      <c r="AO12" s="125">
        <v>2.3E-2</v>
      </c>
      <c r="AP12" s="94">
        <v>133.700277181925</v>
      </c>
      <c r="AQ12" s="96">
        <v>2.30149369604069E-2</v>
      </c>
      <c r="AR12" s="96">
        <v>3.5237776226047603E-2</v>
      </c>
      <c r="AS12" s="121">
        <v>142.118418894748</v>
      </c>
      <c r="AT12" s="126" t="s">
        <v>473</v>
      </c>
      <c r="AU12" s="121">
        <v>162.654231742745</v>
      </c>
      <c r="AV12" s="121">
        <v>129.77569245462101</v>
      </c>
      <c r="AW12" s="121">
        <v>111.111753531178</v>
      </c>
      <c r="AX12" s="121">
        <v>115.977622285389</v>
      </c>
      <c r="AY12" s="121">
        <v>135.28574702361701</v>
      </c>
      <c r="AZ12" s="121">
        <v>134.86178073654301</v>
      </c>
      <c r="BA12" s="121">
        <v>132.40937848077601</v>
      </c>
      <c r="BB12" s="121">
        <v>135.02416126634299</v>
      </c>
      <c r="BC12" s="121">
        <v>142.118418894748</v>
      </c>
      <c r="BD12" s="121">
        <v>162.654231742745</v>
      </c>
      <c r="BE12" s="121">
        <v>122.931314235836</v>
      </c>
      <c r="BF12" s="121">
        <v>485734</v>
      </c>
      <c r="BG12" s="121">
        <v>2924</v>
      </c>
      <c r="BH12" s="121">
        <v>2556</v>
      </c>
      <c r="BI12" s="121">
        <v>3589</v>
      </c>
      <c r="BJ12" s="121"/>
      <c r="BK12" s="121"/>
      <c r="BL12" s="126"/>
      <c r="BM12" s="121"/>
      <c r="BN12" s="126"/>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01"/>
      <c r="DO12" s="101"/>
      <c r="DP12" s="101"/>
      <c r="DQ12" s="101"/>
      <c r="DR12" s="101"/>
      <c r="DS12" s="101"/>
      <c r="DT12" s="101"/>
      <c r="DU12" s="101"/>
      <c r="DV12" s="101"/>
      <c r="DW12" s="101"/>
      <c r="DX12" s="101"/>
      <c r="DY12" s="101"/>
      <c r="DZ12" s="101"/>
      <c r="EA12" s="101"/>
      <c r="EB12" s="101"/>
      <c r="EC12" s="101"/>
      <c r="ED12" s="101"/>
      <c r="EE12" s="101"/>
      <c r="EF12" s="101"/>
      <c r="EG12" s="101"/>
    </row>
    <row r="13" spans="1:137" customFormat="1" ht="13">
      <c r="A13" s="116" t="s">
        <v>514</v>
      </c>
      <c r="B13" s="122">
        <v>107.78976214103901</v>
      </c>
      <c r="C13" s="122">
        <v>111.29899006529401</v>
      </c>
      <c r="D13" s="123">
        <v>2642941.45484753</v>
      </c>
      <c r="E13" s="123">
        <v>14444450.0560709</v>
      </c>
      <c r="F13" s="123">
        <v>305.41139542399799</v>
      </c>
      <c r="G13" s="123">
        <v>2941380.2031350899</v>
      </c>
      <c r="H13" s="123">
        <v>2924438.1122888899</v>
      </c>
      <c r="I13" s="123">
        <v>1430193.60585261</v>
      </c>
      <c r="J13" s="123">
        <v>1370518.8587885699</v>
      </c>
      <c r="K13" s="123">
        <v>1115713.0886816201</v>
      </c>
      <c r="L13" s="123">
        <v>113708.012007688</v>
      </c>
      <c r="M13" s="123">
        <v>225596.61706658499</v>
      </c>
      <c r="N13" s="123">
        <v>76374.899803340304</v>
      </c>
      <c r="O13" s="118">
        <v>10172</v>
      </c>
      <c r="P13" s="104">
        <v>3088</v>
      </c>
      <c r="Q13" s="104">
        <v>4714</v>
      </c>
      <c r="R13" s="104">
        <v>2370</v>
      </c>
      <c r="S13" s="104">
        <v>5459</v>
      </c>
      <c r="T13" s="104">
        <v>1424</v>
      </c>
      <c r="U13" s="104">
        <v>2046</v>
      </c>
      <c r="V13" s="104">
        <v>1243</v>
      </c>
      <c r="W13" s="119">
        <v>1525</v>
      </c>
      <c r="X13" s="119">
        <v>2029</v>
      </c>
      <c r="Y13" s="124" t="s">
        <v>474</v>
      </c>
      <c r="Z13" s="119">
        <v>4636</v>
      </c>
      <c r="AA13" s="119">
        <v>1982</v>
      </c>
      <c r="AB13" s="118">
        <v>26311</v>
      </c>
      <c r="AC13" s="119">
        <v>18627</v>
      </c>
      <c r="AD13" s="119">
        <v>5021</v>
      </c>
      <c r="AE13" s="119">
        <v>2663</v>
      </c>
      <c r="AF13" s="119">
        <v>5877</v>
      </c>
      <c r="AG13" s="119">
        <v>5838</v>
      </c>
      <c r="AH13" s="119">
        <v>13491</v>
      </c>
      <c r="AI13" s="119">
        <v>1105</v>
      </c>
      <c r="AJ13" s="125">
        <v>0.45</v>
      </c>
      <c r="AK13" s="125">
        <v>0.41199999999999998</v>
      </c>
      <c r="AL13" s="125">
        <v>8.4000000000000005E-2</v>
      </c>
      <c r="AM13" s="125">
        <v>0.115</v>
      </c>
      <c r="AN13" s="125">
        <v>9.5000000000000001E-2</v>
      </c>
      <c r="AO13" s="125">
        <v>2.1000000000000001E-2</v>
      </c>
      <c r="AP13" s="94">
        <v>135.80511727809699</v>
      </c>
      <c r="AQ13" s="96">
        <v>1.5742974813048E-2</v>
      </c>
      <c r="AR13" s="96">
        <v>6.3960686700539102E-2</v>
      </c>
      <c r="AS13" s="121">
        <v>143.66835931336601</v>
      </c>
      <c r="AT13" s="126" t="s">
        <v>473</v>
      </c>
      <c r="AU13" s="121">
        <v>166.13051536607901</v>
      </c>
      <c r="AV13" s="121">
        <v>130.50305063120601</v>
      </c>
      <c r="AW13" s="121">
        <v>112.565105302585</v>
      </c>
      <c r="AX13" s="121">
        <v>116.51833856251299</v>
      </c>
      <c r="AY13" s="121">
        <v>140.24718048883099</v>
      </c>
      <c r="AZ13" s="121">
        <v>135.79366699727601</v>
      </c>
      <c r="BA13" s="121">
        <v>135.81728340577101</v>
      </c>
      <c r="BB13" s="121">
        <v>137.64276767904599</v>
      </c>
      <c r="BC13" s="121">
        <v>143.66835931336601</v>
      </c>
      <c r="BD13" s="121">
        <v>166.13051536607901</v>
      </c>
      <c r="BE13" s="121">
        <v>125.011862374931</v>
      </c>
      <c r="BF13" s="121">
        <v>487286</v>
      </c>
      <c r="BG13" s="121">
        <v>3549</v>
      </c>
      <c r="BH13" s="121">
        <v>3069</v>
      </c>
      <c r="BI13" s="121">
        <v>4363</v>
      </c>
      <c r="BJ13" s="120"/>
      <c r="BK13" s="120"/>
      <c r="BL13" s="93"/>
      <c r="BM13" s="120"/>
      <c r="BN13" s="93"/>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01"/>
      <c r="DO13" s="101"/>
      <c r="DP13" s="101"/>
      <c r="DQ13" s="101"/>
      <c r="DR13" s="101"/>
      <c r="DS13" s="101"/>
      <c r="DT13" s="101"/>
      <c r="DU13" s="101"/>
      <c r="DV13" s="101"/>
      <c r="DW13" s="101"/>
      <c r="DX13" s="101"/>
      <c r="DY13" s="101"/>
      <c r="DZ13" s="101"/>
      <c r="EA13" s="101"/>
      <c r="EB13" s="101"/>
      <c r="EC13" s="101"/>
      <c r="ED13" s="101"/>
      <c r="EE13" s="101"/>
      <c r="EF13" s="101"/>
      <c r="EG13" s="101"/>
    </row>
    <row r="14" spans="1:137" customFormat="1" ht="13">
      <c r="A14" s="116" t="s">
        <v>515</v>
      </c>
      <c r="B14" s="122">
        <v>110.22995728086001</v>
      </c>
      <c r="C14" s="122">
        <v>116.903432439612</v>
      </c>
      <c r="D14" s="123">
        <v>3865227.5108071999</v>
      </c>
      <c r="E14" s="123">
        <v>16029779.5306873</v>
      </c>
      <c r="F14" s="123">
        <v>454.99150897201298</v>
      </c>
      <c r="G14" s="123">
        <v>2983927.8110733801</v>
      </c>
      <c r="H14" s="123">
        <v>3046147.1183929001</v>
      </c>
      <c r="I14" s="123">
        <v>1467402.4784178601</v>
      </c>
      <c r="J14" s="123">
        <v>1463265.58351697</v>
      </c>
      <c r="K14" s="123">
        <v>1228139.81173584</v>
      </c>
      <c r="L14" s="123">
        <v>302720.27147586801</v>
      </c>
      <c r="M14" s="123">
        <v>248549.90699662201</v>
      </c>
      <c r="N14" s="123">
        <v>59671.713622987001</v>
      </c>
      <c r="O14" s="118">
        <v>11074</v>
      </c>
      <c r="P14" s="104">
        <v>3643</v>
      </c>
      <c r="Q14" s="104">
        <v>4254</v>
      </c>
      <c r="R14" s="104">
        <v>3177</v>
      </c>
      <c r="S14" s="104">
        <v>5481</v>
      </c>
      <c r="T14" s="104">
        <v>2450</v>
      </c>
      <c r="U14" s="104">
        <v>2010</v>
      </c>
      <c r="V14" s="104">
        <v>1133</v>
      </c>
      <c r="W14" s="119">
        <v>2109</v>
      </c>
      <c r="X14" s="119">
        <v>2350</v>
      </c>
      <c r="Y14" s="124" t="s">
        <v>474</v>
      </c>
      <c r="Z14" s="119">
        <v>4703</v>
      </c>
      <c r="AA14" s="119">
        <v>1912</v>
      </c>
      <c r="AB14" s="118">
        <v>29602</v>
      </c>
      <c r="AC14" s="119">
        <v>19715</v>
      </c>
      <c r="AD14" s="119">
        <v>6573</v>
      </c>
      <c r="AE14" s="119">
        <v>3314</v>
      </c>
      <c r="AF14" s="119">
        <v>8034</v>
      </c>
      <c r="AG14" s="119">
        <v>11745</v>
      </c>
      <c r="AH14" s="119">
        <v>8689</v>
      </c>
      <c r="AI14" s="119">
        <v>1134</v>
      </c>
      <c r="AJ14" s="125">
        <v>0.45700000000000002</v>
      </c>
      <c r="AK14" s="125">
        <v>0.42399999999999999</v>
      </c>
      <c r="AL14" s="125">
        <v>7.0000000000000007E-2</v>
      </c>
      <c r="AM14" s="125">
        <v>0.12</v>
      </c>
      <c r="AN14" s="125">
        <v>0.10299999999999999</v>
      </c>
      <c r="AO14" s="125">
        <v>1.7000000000000001E-2</v>
      </c>
      <c r="AP14" s="94">
        <v>135.57233847268799</v>
      </c>
      <c r="AQ14" s="96">
        <v>-1.7140650520041101E-3</v>
      </c>
      <c r="AR14" s="96">
        <v>6.4643292641114E-2</v>
      </c>
      <c r="AS14" s="121">
        <v>143.63445980600099</v>
      </c>
      <c r="AT14" s="126" t="s">
        <v>473</v>
      </c>
      <c r="AU14" s="121">
        <v>166.11812385070101</v>
      </c>
      <c r="AV14" s="121">
        <v>131.14184179617899</v>
      </c>
      <c r="AW14" s="121">
        <v>111.379083573008</v>
      </c>
      <c r="AX14" s="121">
        <v>115.356010391316</v>
      </c>
      <c r="AY14" s="121">
        <v>140.13942274693201</v>
      </c>
      <c r="AZ14" s="121">
        <v>135.12474024377599</v>
      </c>
      <c r="BA14" s="121">
        <v>135.73420601396501</v>
      </c>
      <c r="BB14" s="121">
        <v>138.629733292174</v>
      </c>
      <c r="BC14" s="121">
        <v>143.63445980600099</v>
      </c>
      <c r="BD14" s="121">
        <v>166.11812385070101</v>
      </c>
      <c r="BE14" s="121">
        <v>124.713004138079</v>
      </c>
      <c r="BF14" s="121">
        <v>488768</v>
      </c>
      <c r="BG14" s="121">
        <v>3340</v>
      </c>
      <c r="BH14" s="121">
        <v>2892</v>
      </c>
      <c r="BI14" s="121">
        <v>4096</v>
      </c>
      <c r="BJ14" s="120"/>
      <c r="BK14" s="120"/>
      <c r="BL14" s="93"/>
      <c r="BM14" s="120"/>
      <c r="BN14" s="93"/>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01"/>
      <c r="DO14" s="101"/>
      <c r="DP14" s="101"/>
      <c r="DQ14" s="101"/>
      <c r="DR14" s="101"/>
      <c r="DS14" s="101"/>
      <c r="DT14" s="101"/>
      <c r="DU14" s="101"/>
      <c r="DV14" s="101"/>
      <c r="DW14" s="101"/>
      <c r="DX14" s="101"/>
      <c r="DY14" s="101"/>
      <c r="DZ14" s="101"/>
      <c r="EA14" s="101"/>
      <c r="EB14" s="101"/>
      <c r="EC14" s="101"/>
      <c r="ED14" s="101"/>
      <c r="EE14" s="101"/>
      <c r="EF14" s="101"/>
      <c r="EG14" s="101"/>
    </row>
    <row r="15" spans="1:137" customFormat="1" ht="13">
      <c r="A15" s="116" t="s">
        <v>516</v>
      </c>
      <c r="B15" s="122">
        <v>120.890236076007</v>
      </c>
      <c r="C15" s="122">
        <v>114.39755230869901</v>
      </c>
      <c r="D15" s="123">
        <v>3788809.8819002202</v>
      </c>
      <c r="E15" s="123">
        <v>17163336.650981799</v>
      </c>
      <c r="F15" s="123">
        <v>1370.42420098763</v>
      </c>
      <c r="G15" s="123">
        <v>3626790.5546069802</v>
      </c>
      <c r="H15" s="123">
        <v>3358945.91120655</v>
      </c>
      <c r="I15" s="123">
        <v>1667789.4021843399</v>
      </c>
      <c r="J15" s="123">
        <v>1597375.6012609601</v>
      </c>
      <c r="K15" s="123">
        <v>1438173.6290506099</v>
      </c>
      <c r="L15" s="123">
        <v>412320.40233151498</v>
      </c>
      <c r="M15" s="123">
        <v>266091.60932356201</v>
      </c>
      <c r="N15" s="123">
        <v>114359.70956723399</v>
      </c>
      <c r="O15" s="118">
        <v>15247</v>
      </c>
      <c r="P15" s="104">
        <v>5664</v>
      </c>
      <c r="Q15" s="104">
        <v>6241</v>
      </c>
      <c r="R15" s="104">
        <v>3342</v>
      </c>
      <c r="S15" s="104">
        <v>7266</v>
      </c>
      <c r="T15" s="104">
        <v>3278</v>
      </c>
      <c r="U15" s="104">
        <v>4108</v>
      </c>
      <c r="V15" s="104">
        <v>595</v>
      </c>
      <c r="W15" s="119">
        <v>2042</v>
      </c>
      <c r="X15" s="119">
        <v>3233</v>
      </c>
      <c r="Y15" s="124" t="s">
        <v>474</v>
      </c>
      <c r="Z15" s="119">
        <v>5708</v>
      </c>
      <c r="AA15" s="119">
        <v>4264</v>
      </c>
      <c r="AB15" s="118">
        <v>37488</v>
      </c>
      <c r="AC15" s="119">
        <v>25447</v>
      </c>
      <c r="AD15" s="119">
        <v>6799</v>
      </c>
      <c r="AE15" s="119">
        <v>5242</v>
      </c>
      <c r="AF15" s="119">
        <v>6962</v>
      </c>
      <c r="AG15" s="119">
        <v>10117</v>
      </c>
      <c r="AH15" s="119">
        <v>18981</v>
      </c>
      <c r="AI15" s="119">
        <v>1428</v>
      </c>
      <c r="AJ15" s="125">
        <v>0.45500000000000002</v>
      </c>
      <c r="AK15" s="125">
        <v>0.42099999999999999</v>
      </c>
      <c r="AL15" s="125">
        <v>7.4999999999999997E-2</v>
      </c>
      <c r="AM15" s="125">
        <v>8.3000000000000004E-2</v>
      </c>
      <c r="AN15" s="125">
        <v>7.0999999999999994E-2</v>
      </c>
      <c r="AO15" s="125">
        <v>1.2E-2</v>
      </c>
      <c r="AP15" s="94">
        <v>135.85439793572499</v>
      </c>
      <c r="AQ15" s="96">
        <v>2.0805089461095601E-3</v>
      </c>
      <c r="AR15" s="96">
        <v>3.9497308976401899E-2</v>
      </c>
      <c r="AS15" s="121">
        <v>143.087168461559</v>
      </c>
      <c r="AT15" s="126" t="s">
        <v>473</v>
      </c>
      <c r="AU15" s="121">
        <v>161.95431377793301</v>
      </c>
      <c r="AV15" s="121">
        <v>133.61927073863899</v>
      </c>
      <c r="AW15" s="121">
        <v>112.467005925197</v>
      </c>
      <c r="AX15" s="121">
        <v>117.99728230557599</v>
      </c>
      <c r="AY15" s="121">
        <v>139.330325160315</v>
      </c>
      <c r="AZ15" s="121">
        <v>136.88412567895</v>
      </c>
      <c r="BA15" s="121">
        <v>135.121642763658</v>
      </c>
      <c r="BB15" s="121">
        <v>136.22374011563801</v>
      </c>
      <c r="BC15" s="121">
        <v>143.087168461559</v>
      </c>
      <c r="BD15" s="121">
        <v>161.95431377793301</v>
      </c>
      <c r="BE15" s="121">
        <v>125.874982390851</v>
      </c>
      <c r="BF15" s="121">
        <v>500320</v>
      </c>
      <c r="BG15" s="121">
        <v>4152</v>
      </c>
      <c r="BH15" s="121">
        <v>3593</v>
      </c>
      <c r="BI15" s="121">
        <v>5102</v>
      </c>
      <c r="BJ15" s="120">
        <v>29562</v>
      </c>
      <c r="BK15" s="120">
        <v>138</v>
      </c>
      <c r="BL15" s="120" t="s">
        <v>475</v>
      </c>
      <c r="BM15" s="120">
        <v>273</v>
      </c>
      <c r="BN15" s="120">
        <v>0</v>
      </c>
      <c r="BO15" s="120">
        <v>1302</v>
      </c>
      <c r="BP15" s="120">
        <v>34819</v>
      </c>
      <c r="BQ15" s="120" t="s">
        <v>475</v>
      </c>
      <c r="BR15" s="120">
        <v>1018</v>
      </c>
      <c r="BS15" s="120">
        <v>2118</v>
      </c>
      <c r="BT15" s="120">
        <v>1982</v>
      </c>
      <c r="BU15" s="120">
        <v>1743</v>
      </c>
      <c r="BV15" s="120">
        <v>1388</v>
      </c>
      <c r="BW15" s="120">
        <v>2253</v>
      </c>
      <c r="BX15" s="120">
        <v>291</v>
      </c>
      <c r="BY15" s="120">
        <v>3614</v>
      </c>
      <c r="BZ15" s="120">
        <v>4721</v>
      </c>
      <c r="CA15" s="120">
        <v>4531</v>
      </c>
      <c r="CB15" s="120">
        <v>1807</v>
      </c>
      <c r="CC15" s="120">
        <v>8561</v>
      </c>
      <c r="CD15" s="120">
        <v>10597</v>
      </c>
      <c r="CE15" s="120">
        <v>243</v>
      </c>
      <c r="CF15" s="120">
        <v>1807</v>
      </c>
      <c r="CG15" s="120">
        <v>137</v>
      </c>
      <c r="CH15" s="120">
        <v>1102</v>
      </c>
      <c r="CI15" s="120">
        <v>15053</v>
      </c>
      <c r="CJ15" s="120">
        <v>1998</v>
      </c>
      <c r="CK15" s="120">
        <v>3584</v>
      </c>
      <c r="CL15" s="120">
        <v>89</v>
      </c>
      <c r="CM15" s="120">
        <v>5448</v>
      </c>
      <c r="CN15" s="120">
        <v>1152</v>
      </c>
      <c r="CO15" s="120">
        <v>31807</v>
      </c>
      <c r="CP15" s="120">
        <v>15762</v>
      </c>
      <c r="CQ15" s="120">
        <v>37552</v>
      </c>
      <c r="CR15" s="120">
        <v>48100</v>
      </c>
      <c r="CS15" s="120">
        <v>17007</v>
      </c>
      <c r="CT15" s="120">
        <v>23801</v>
      </c>
      <c r="CU15" s="120">
        <v>15</v>
      </c>
      <c r="CV15" s="120">
        <v>226</v>
      </c>
      <c r="CW15" s="120">
        <v>3198</v>
      </c>
      <c r="CX15" s="120">
        <v>6437</v>
      </c>
      <c r="CY15" s="120">
        <v>5251</v>
      </c>
      <c r="CZ15" s="120">
        <v>1904</v>
      </c>
      <c r="DA15" s="120">
        <v>1086</v>
      </c>
      <c r="DB15" s="120">
        <v>13386</v>
      </c>
      <c r="DC15" s="120">
        <v>1903</v>
      </c>
      <c r="DD15" s="120">
        <v>4585</v>
      </c>
      <c r="DE15" s="120">
        <v>118</v>
      </c>
      <c r="DF15" s="120">
        <v>62878</v>
      </c>
      <c r="DG15" s="120">
        <v>6458</v>
      </c>
      <c r="DH15" s="120">
        <v>32987</v>
      </c>
      <c r="DI15" s="120">
        <v>20591</v>
      </c>
      <c r="DJ15" s="120">
        <v>775</v>
      </c>
      <c r="DK15" s="120">
        <v>12783</v>
      </c>
      <c r="DL15" s="120">
        <v>5367</v>
      </c>
      <c r="DM15" s="120">
        <v>5239</v>
      </c>
      <c r="DN15" s="101"/>
      <c r="DO15" s="101"/>
      <c r="DP15" s="101"/>
      <c r="DQ15" s="101"/>
      <c r="DR15" s="101"/>
      <c r="DS15" s="101"/>
      <c r="DT15" s="101"/>
      <c r="DU15" s="101"/>
      <c r="DV15" s="101"/>
      <c r="DW15" s="101"/>
      <c r="DX15" s="101"/>
      <c r="DY15" s="101"/>
      <c r="DZ15" s="101"/>
      <c r="EA15" s="101"/>
      <c r="EB15" s="101"/>
      <c r="EC15" s="101"/>
      <c r="ED15" s="101"/>
      <c r="EE15" s="101"/>
      <c r="EF15" s="101"/>
      <c r="EG15" s="101"/>
    </row>
    <row r="16" spans="1:137" customFormat="1" ht="13">
      <c r="A16" s="116" t="s">
        <v>517</v>
      </c>
      <c r="B16" s="122">
        <v>107.29737662410101</v>
      </c>
      <c r="C16" s="122">
        <v>109.88229403277801</v>
      </c>
      <c r="D16" s="123">
        <v>4177853.3996057198</v>
      </c>
      <c r="E16" s="123">
        <v>17931821.293377101</v>
      </c>
      <c r="F16" s="123">
        <v>2553.4017159813902</v>
      </c>
      <c r="G16" s="123">
        <v>4019812.1531117298</v>
      </c>
      <c r="H16" s="123">
        <v>3635374.4133852101</v>
      </c>
      <c r="I16" s="123">
        <v>1684286.87142182</v>
      </c>
      <c r="J16" s="123">
        <v>1824529.17413347</v>
      </c>
      <c r="K16" s="123">
        <v>1529082.79400058</v>
      </c>
      <c r="L16" s="123">
        <v>331277.06986910797</v>
      </c>
      <c r="M16" s="123">
        <v>375745.59587290202</v>
      </c>
      <c r="N16" s="123">
        <v>107829.94650871999</v>
      </c>
      <c r="O16" s="118">
        <v>16065</v>
      </c>
      <c r="P16" s="104">
        <v>8002</v>
      </c>
      <c r="Q16" s="104">
        <v>6983</v>
      </c>
      <c r="R16" s="104">
        <v>1080</v>
      </c>
      <c r="S16" s="104">
        <v>7498</v>
      </c>
      <c r="T16" s="104">
        <v>1128</v>
      </c>
      <c r="U16" s="104">
        <v>4816</v>
      </c>
      <c r="V16" s="104">
        <v>2623</v>
      </c>
      <c r="W16" s="119">
        <v>2169</v>
      </c>
      <c r="X16" s="119">
        <v>2093</v>
      </c>
      <c r="Y16" s="124" t="s">
        <v>474</v>
      </c>
      <c r="Z16" s="119">
        <v>6128</v>
      </c>
      <c r="AA16" s="119">
        <v>5675</v>
      </c>
      <c r="AB16" s="118">
        <v>64267</v>
      </c>
      <c r="AC16" s="119">
        <v>53554</v>
      </c>
      <c r="AD16" s="119">
        <v>9783</v>
      </c>
      <c r="AE16" s="119">
        <v>930</v>
      </c>
      <c r="AF16" s="119">
        <v>11648</v>
      </c>
      <c r="AG16" s="119">
        <v>4871</v>
      </c>
      <c r="AH16" s="119">
        <v>42626</v>
      </c>
      <c r="AI16" s="119">
        <v>5122</v>
      </c>
      <c r="AJ16" s="127">
        <v>0.48899999999999999</v>
      </c>
      <c r="AK16" s="127">
        <v>0.44700000000000001</v>
      </c>
      <c r="AL16" s="127">
        <v>8.4000000000000005E-2</v>
      </c>
      <c r="AM16" s="127">
        <v>9.0999999999999998E-2</v>
      </c>
      <c r="AN16" s="127">
        <v>7.2999999999999995E-2</v>
      </c>
      <c r="AO16" s="127">
        <v>1.7999999999999999E-2</v>
      </c>
      <c r="AP16" s="94">
        <v>137.6</v>
      </c>
      <c r="AQ16" s="96">
        <v>1.2999999999999999E-2</v>
      </c>
      <c r="AR16" s="96">
        <v>2.9000000000000001E-2</v>
      </c>
      <c r="AS16" s="121">
        <v>142.803851650837</v>
      </c>
      <c r="AT16" s="126" t="s">
        <v>473</v>
      </c>
      <c r="AU16" s="121">
        <v>164.98220618955199</v>
      </c>
      <c r="AV16" s="121">
        <v>134.065948991749</v>
      </c>
      <c r="AW16" s="121">
        <v>112.260996312778</v>
      </c>
      <c r="AX16" s="121">
        <v>129.36595541132701</v>
      </c>
      <c r="AY16" s="121">
        <v>140.88209440119701</v>
      </c>
      <c r="AZ16" s="121">
        <v>139.84956566057701</v>
      </c>
      <c r="BA16" s="121">
        <v>135.64834763596099</v>
      </c>
      <c r="BB16" s="121">
        <v>136.25966837921101</v>
      </c>
      <c r="BC16" s="121">
        <v>142.803851650837</v>
      </c>
      <c r="BD16" s="121">
        <v>164.98220618955199</v>
      </c>
      <c r="BE16" s="121">
        <v>127.95603863948899</v>
      </c>
      <c r="BF16" s="121">
        <v>509814</v>
      </c>
      <c r="BG16" s="121">
        <v>3901</v>
      </c>
      <c r="BH16" s="121">
        <v>3384</v>
      </c>
      <c r="BI16" s="121">
        <v>4783</v>
      </c>
      <c r="BJ16" s="120">
        <v>29158</v>
      </c>
      <c r="BK16" s="120">
        <v>136</v>
      </c>
      <c r="BL16" s="120">
        <v>10</v>
      </c>
      <c r="BM16" s="120">
        <v>281</v>
      </c>
      <c r="BN16" s="120">
        <v>0</v>
      </c>
      <c r="BO16" s="120">
        <v>1353</v>
      </c>
      <c r="BP16" s="120">
        <v>34950</v>
      </c>
      <c r="BQ16" s="120" t="s">
        <v>475</v>
      </c>
      <c r="BR16" s="120">
        <v>1084</v>
      </c>
      <c r="BS16" s="120">
        <v>2224</v>
      </c>
      <c r="BT16" s="120">
        <v>1912</v>
      </c>
      <c r="BU16" s="120">
        <v>1691</v>
      </c>
      <c r="BV16" s="120">
        <v>1398</v>
      </c>
      <c r="BW16" s="120">
        <v>2261</v>
      </c>
      <c r="BX16" s="120">
        <v>295</v>
      </c>
      <c r="BY16" s="120">
        <v>3523</v>
      </c>
      <c r="BZ16" s="120">
        <v>4804</v>
      </c>
      <c r="CA16" s="120">
        <v>4607</v>
      </c>
      <c r="CB16" s="120">
        <v>1757</v>
      </c>
      <c r="CC16" s="120">
        <v>8761</v>
      </c>
      <c r="CD16" s="120">
        <v>10777</v>
      </c>
      <c r="CE16" s="120">
        <v>267</v>
      </c>
      <c r="CF16" s="120">
        <v>1812</v>
      </c>
      <c r="CG16" s="120">
        <v>139</v>
      </c>
      <c r="CH16" s="120">
        <v>1108</v>
      </c>
      <c r="CI16" s="120">
        <v>15773</v>
      </c>
      <c r="CJ16" s="120">
        <v>2040</v>
      </c>
      <c r="CK16" s="120">
        <v>3621</v>
      </c>
      <c r="CL16" s="120">
        <v>90</v>
      </c>
      <c r="CM16" s="120">
        <v>5524</v>
      </c>
      <c r="CN16" s="120">
        <v>1127</v>
      </c>
      <c r="CO16" s="120">
        <v>33284</v>
      </c>
      <c r="CP16" s="120">
        <v>16204</v>
      </c>
      <c r="CQ16" s="120">
        <v>37359</v>
      </c>
      <c r="CR16" s="120">
        <v>48953</v>
      </c>
      <c r="CS16" s="120">
        <v>18933</v>
      </c>
      <c r="CT16" s="120">
        <v>24298</v>
      </c>
      <c r="CU16" s="120">
        <v>17</v>
      </c>
      <c r="CV16" s="120">
        <v>224</v>
      </c>
      <c r="CW16" s="120">
        <v>3324</v>
      </c>
      <c r="CX16" s="120">
        <v>6480</v>
      </c>
      <c r="CY16" s="120">
        <v>5358</v>
      </c>
      <c r="CZ16" s="120">
        <v>1956</v>
      </c>
      <c r="DA16" s="120">
        <v>1057</v>
      </c>
      <c r="DB16" s="120">
        <v>12992</v>
      </c>
      <c r="DC16" s="120">
        <v>1932</v>
      </c>
      <c r="DD16" s="120">
        <v>4721</v>
      </c>
      <c r="DE16" s="120">
        <v>119</v>
      </c>
      <c r="DF16" s="120">
        <v>64173</v>
      </c>
      <c r="DG16" s="120">
        <v>6840</v>
      </c>
      <c r="DH16" s="120">
        <v>33430</v>
      </c>
      <c r="DI16" s="120">
        <v>21007</v>
      </c>
      <c r="DJ16" s="120">
        <v>783</v>
      </c>
      <c r="DK16" s="120">
        <v>13054</v>
      </c>
      <c r="DL16" s="120">
        <v>5653</v>
      </c>
      <c r="DM16" s="120">
        <v>5416</v>
      </c>
      <c r="DN16" s="101"/>
      <c r="DO16" s="101"/>
      <c r="DP16" s="101"/>
      <c r="DQ16" s="101"/>
      <c r="DR16" s="101"/>
      <c r="DS16" s="101"/>
      <c r="DT16" s="101"/>
      <c r="DU16" s="101"/>
      <c r="DV16" s="101"/>
      <c r="DW16" s="101"/>
      <c r="DX16" s="101"/>
      <c r="DY16" s="101"/>
      <c r="DZ16" s="101"/>
      <c r="EA16" s="101"/>
      <c r="EB16" s="101"/>
      <c r="EC16" s="101"/>
      <c r="ED16" s="101"/>
      <c r="EE16" s="101"/>
      <c r="EF16" s="101"/>
      <c r="EG16" s="101"/>
    </row>
    <row r="17" spans="1:137" customFormat="1" ht="13">
      <c r="A17" s="116" t="s">
        <v>518</v>
      </c>
      <c r="B17" s="122">
        <v>111.88449444011199</v>
      </c>
      <c r="C17" s="122">
        <v>112.969573266046</v>
      </c>
      <c r="D17" s="123">
        <v>3843555.84355966</v>
      </c>
      <c r="E17" s="123">
        <v>20296835.140464399</v>
      </c>
      <c r="F17" s="123">
        <v>3332.0162734759001</v>
      </c>
      <c r="G17" s="123">
        <v>4274507.2451689197</v>
      </c>
      <c r="H17" s="123">
        <v>4037101.6376569299</v>
      </c>
      <c r="I17" s="123">
        <v>1851549.3458189999</v>
      </c>
      <c r="J17" s="123">
        <v>2018590.46901384</v>
      </c>
      <c r="K17" s="123">
        <v>1677985.09517591</v>
      </c>
      <c r="L17" s="123">
        <v>301211.60897155898</v>
      </c>
      <c r="M17" s="123">
        <v>460689.53610896599</v>
      </c>
      <c r="N17" s="123">
        <v>131060.046079384</v>
      </c>
      <c r="O17" s="118">
        <v>11146</v>
      </c>
      <c r="P17" s="104">
        <v>3749</v>
      </c>
      <c r="Q17" s="104">
        <v>4051</v>
      </c>
      <c r="R17" s="104">
        <v>3346</v>
      </c>
      <c r="S17" s="104">
        <v>4590</v>
      </c>
      <c r="T17" s="104">
        <v>1329</v>
      </c>
      <c r="U17" s="104">
        <v>3724</v>
      </c>
      <c r="V17" s="104">
        <v>1503</v>
      </c>
      <c r="W17" s="119">
        <v>1839</v>
      </c>
      <c r="X17" s="119">
        <v>1857</v>
      </c>
      <c r="Y17" s="124" t="s">
        <v>474</v>
      </c>
      <c r="Z17" s="119">
        <v>4195</v>
      </c>
      <c r="AA17" s="119">
        <v>3255</v>
      </c>
      <c r="AB17" s="118">
        <v>37559</v>
      </c>
      <c r="AC17" s="119">
        <v>27926</v>
      </c>
      <c r="AD17" s="119">
        <v>5976</v>
      </c>
      <c r="AE17" s="119">
        <v>3657</v>
      </c>
      <c r="AF17" s="119">
        <v>6645</v>
      </c>
      <c r="AG17" s="119">
        <v>7391</v>
      </c>
      <c r="AH17" s="119">
        <v>22208</v>
      </c>
      <c r="AI17" s="119">
        <v>1315</v>
      </c>
      <c r="AJ17" s="127">
        <v>0.47199999999999998</v>
      </c>
      <c r="AK17" s="127">
        <v>0.441</v>
      </c>
      <c r="AL17" s="127">
        <v>6.6000000000000003E-2</v>
      </c>
      <c r="AM17" s="127">
        <v>9.6000000000000002E-2</v>
      </c>
      <c r="AN17" s="127">
        <v>7.8E-2</v>
      </c>
      <c r="AO17" s="127">
        <v>1.7999999999999999E-2</v>
      </c>
      <c r="AP17" s="94">
        <v>139.9</v>
      </c>
      <c r="AQ17" s="96">
        <v>1.7000000000000001E-2</v>
      </c>
      <c r="AR17" s="96">
        <v>0.03</v>
      </c>
      <c r="AS17" s="121">
        <v>143.6</v>
      </c>
      <c r="AT17" s="126" t="s">
        <v>473</v>
      </c>
      <c r="AU17" s="121">
        <v>177.1</v>
      </c>
      <c r="AV17" s="121">
        <v>134.30000000000001</v>
      </c>
      <c r="AW17" s="121">
        <v>112</v>
      </c>
      <c r="AX17" s="121">
        <v>128.4</v>
      </c>
      <c r="AY17" s="121">
        <v>144.1</v>
      </c>
      <c r="AZ17" s="121">
        <v>141.5</v>
      </c>
      <c r="BA17" s="121">
        <v>139.1</v>
      </c>
      <c r="BB17" s="121">
        <v>136.1</v>
      </c>
      <c r="BC17" s="121">
        <v>143.6</v>
      </c>
      <c r="BD17" s="121">
        <v>177.1</v>
      </c>
      <c r="BE17" s="121">
        <v>129.1</v>
      </c>
      <c r="BF17" s="121">
        <v>513769</v>
      </c>
      <c r="BG17" s="121">
        <v>4735</v>
      </c>
      <c r="BH17" s="121">
        <v>4098</v>
      </c>
      <c r="BI17" s="121">
        <v>5830</v>
      </c>
      <c r="BJ17" s="120">
        <v>30996</v>
      </c>
      <c r="BK17" s="120">
        <v>130</v>
      </c>
      <c r="BL17" s="120">
        <v>11</v>
      </c>
      <c r="BM17" s="120">
        <v>296</v>
      </c>
      <c r="BN17" s="120">
        <v>0</v>
      </c>
      <c r="BO17" s="120">
        <v>1348</v>
      </c>
      <c r="BP17" s="120">
        <v>35203</v>
      </c>
      <c r="BQ17" s="120" t="s">
        <v>475</v>
      </c>
      <c r="BR17" s="120">
        <v>1157</v>
      </c>
      <c r="BS17" s="120">
        <v>2270</v>
      </c>
      <c r="BT17" s="120">
        <v>1957</v>
      </c>
      <c r="BU17" s="120">
        <v>1701</v>
      </c>
      <c r="BV17" s="120">
        <v>1432</v>
      </c>
      <c r="BW17" s="120">
        <v>2266</v>
      </c>
      <c r="BX17" s="120">
        <v>294</v>
      </c>
      <c r="BY17" s="120">
        <v>3607</v>
      </c>
      <c r="BZ17" s="120">
        <v>4797</v>
      </c>
      <c r="CA17" s="120">
        <v>4596</v>
      </c>
      <c r="CB17" s="120">
        <v>1800</v>
      </c>
      <c r="CC17" s="120">
        <v>8898</v>
      </c>
      <c r="CD17" s="120">
        <v>11034</v>
      </c>
      <c r="CE17" s="120">
        <v>249</v>
      </c>
      <c r="CF17" s="120">
        <v>1811</v>
      </c>
      <c r="CG17" s="120">
        <v>191</v>
      </c>
      <c r="CH17" s="120">
        <v>1146</v>
      </c>
      <c r="CI17" s="120">
        <v>16833</v>
      </c>
      <c r="CJ17" s="120">
        <v>2148</v>
      </c>
      <c r="CK17" s="120">
        <v>3685</v>
      </c>
      <c r="CL17" s="120">
        <v>97</v>
      </c>
      <c r="CM17" s="120">
        <v>5633</v>
      </c>
      <c r="CN17" s="120">
        <v>1132</v>
      </c>
      <c r="CO17" s="120">
        <v>34621</v>
      </c>
      <c r="CP17" s="120">
        <v>16241</v>
      </c>
      <c r="CQ17" s="120">
        <v>38483</v>
      </c>
      <c r="CR17" s="120">
        <v>48160</v>
      </c>
      <c r="CS17" s="120">
        <v>16994</v>
      </c>
      <c r="CT17" s="120">
        <v>24522</v>
      </c>
      <c r="CU17" s="120">
        <v>12</v>
      </c>
      <c r="CV17" s="120">
        <v>221</v>
      </c>
      <c r="CW17" s="120">
        <v>3259</v>
      </c>
      <c r="CX17" s="120">
        <v>6463</v>
      </c>
      <c r="CY17" s="120">
        <v>5419</v>
      </c>
      <c r="CZ17" s="120">
        <v>2091</v>
      </c>
      <c r="DA17" s="120">
        <v>1055</v>
      </c>
      <c r="DB17" s="120">
        <v>12544</v>
      </c>
      <c r="DC17" s="120">
        <v>1929</v>
      </c>
      <c r="DD17" s="120">
        <v>4774</v>
      </c>
      <c r="DE17" s="120">
        <v>112</v>
      </c>
      <c r="DF17" s="120">
        <v>62568</v>
      </c>
      <c r="DG17" s="120">
        <v>6684</v>
      </c>
      <c r="DH17" s="120">
        <v>35729</v>
      </c>
      <c r="DI17" s="120">
        <v>21118</v>
      </c>
      <c r="DJ17" s="120">
        <v>755</v>
      </c>
      <c r="DK17" s="120">
        <v>12790</v>
      </c>
      <c r="DL17" s="120">
        <v>5507</v>
      </c>
      <c r="DM17" s="120">
        <v>5252</v>
      </c>
      <c r="DN17" s="101"/>
      <c r="DO17" s="101"/>
      <c r="DP17" s="101"/>
      <c r="DQ17" s="101"/>
      <c r="DR17" s="101"/>
      <c r="DS17" s="101"/>
      <c r="DT17" s="101"/>
      <c r="DU17" s="101"/>
      <c r="DV17" s="101"/>
      <c r="DW17" s="101"/>
      <c r="DX17" s="101"/>
      <c r="DY17" s="101"/>
      <c r="DZ17" s="101"/>
      <c r="EA17" s="101"/>
      <c r="EB17" s="101"/>
      <c r="EC17" s="101"/>
      <c r="ED17" s="101"/>
      <c r="EE17" s="101"/>
      <c r="EF17" s="101"/>
      <c r="EG17" s="101"/>
    </row>
    <row r="18" spans="1:137" customFormat="1" ht="13">
      <c r="A18" s="116" t="s">
        <v>519</v>
      </c>
      <c r="B18" s="122">
        <v>113.51685687298701</v>
      </c>
      <c r="C18" s="122">
        <v>109.77321774659799</v>
      </c>
      <c r="D18" s="123">
        <v>3799973.38456108</v>
      </c>
      <c r="E18" s="123">
        <v>20797880.187729102</v>
      </c>
      <c r="F18" s="123">
        <v>4572.3020934113401</v>
      </c>
      <c r="G18" s="123">
        <v>5063714.7869685302</v>
      </c>
      <c r="H18" s="123">
        <v>4576232.09304919</v>
      </c>
      <c r="I18" s="123">
        <v>2178948.68131648</v>
      </c>
      <c r="J18" s="123">
        <v>2177245.0591844302</v>
      </c>
      <c r="K18" s="123">
        <v>1975371.59298401</v>
      </c>
      <c r="L18" s="123">
        <v>299631.58225287701</v>
      </c>
      <c r="M18" s="123">
        <v>523388.77741849102</v>
      </c>
      <c r="N18" s="123">
        <v>117844.586526999</v>
      </c>
      <c r="O18" s="118">
        <v>14685</v>
      </c>
      <c r="P18" s="104">
        <v>5193</v>
      </c>
      <c r="Q18" s="104">
        <v>5419</v>
      </c>
      <c r="R18" s="104">
        <v>4073</v>
      </c>
      <c r="S18" s="104">
        <v>5643</v>
      </c>
      <c r="T18" s="104">
        <v>2801</v>
      </c>
      <c r="U18" s="104">
        <v>4581</v>
      </c>
      <c r="V18" s="104">
        <v>1660</v>
      </c>
      <c r="W18" s="119">
        <v>3117</v>
      </c>
      <c r="X18" s="119">
        <v>3037</v>
      </c>
      <c r="Y18" s="124" t="s">
        <v>474</v>
      </c>
      <c r="Z18" s="119">
        <v>5562</v>
      </c>
      <c r="AA18" s="119">
        <v>2969</v>
      </c>
      <c r="AB18" s="118">
        <v>40782</v>
      </c>
      <c r="AC18" s="119">
        <v>26639</v>
      </c>
      <c r="AD18" s="119">
        <v>8273</v>
      </c>
      <c r="AE18" s="119">
        <v>5870</v>
      </c>
      <c r="AF18" s="119">
        <v>9876</v>
      </c>
      <c r="AG18" s="119">
        <v>8487</v>
      </c>
      <c r="AH18" s="119">
        <v>20482</v>
      </c>
      <c r="AI18" s="119">
        <v>1937</v>
      </c>
      <c r="AJ18" s="127">
        <v>0.45900000000000002</v>
      </c>
      <c r="AK18" s="127">
        <v>0.42399999999999999</v>
      </c>
      <c r="AL18" s="127">
        <v>7.5999999999999998E-2</v>
      </c>
      <c r="AM18" s="127">
        <v>0.10299999999999999</v>
      </c>
      <c r="AN18" s="127">
        <v>8.5999999999999993E-2</v>
      </c>
      <c r="AO18" s="127">
        <v>1.7000000000000001E-2</v>
      </c>
      <c r="AP18" s="94">
        <v>140.5</v>
      </c>
      <c r="AQ18" s="96">
        <v>4.0000000000000001E-3</v>
      </c>
      <c r="AR18" s="96">
        <v>3.5999999999999997E-2</v>
      </c>
      <c r="AS18" s="121">
        <v>144.30000000000001</v>
      </c>
      <c r="AT18" s="126" t="s">
        <v>473</v>
      </c>
      <c r="AU18" s="121">
        <v>173.7</v>
      </c>
      <c r="AV18" s="121">
        <v>136.19999999999999</v>
      </c>
      <c r="AW18" s="121">
        <v>109.9</v>
      </c>
      <c r="AX18" s="121">
        <v>130.19999999999999</v>
      </c>
      <c r="AY18" s="121">
        <v>145.5</v>
      </c>
      <c r="AZ18" s="121">
        <v>141.80000000000001</v>
      </c>
      <c r="BA18" s="121">
        <v>140.4</v>
      </c>
      <c r="BB18" s="121">
        <v>136.30000000000001</v>
      </c>
      <c r="BC18" s="121">
        <v>141.80000000000001</v>
      </c>
      <c r="BD18" s="121">
        <v>140.4</v>
      </c>
      <c r="BE18" s="121">
        <v>136.30000000000001</v>
      </c>
      <c r="BF18" s="121">
        <v>518358</v>
      </c>
      <c r="BG18" s="121">
        <v>4446</v>
      </c>
      <c r="BH18" s="121">
        <v>3841</v>
      </c>
      <c r="BI18" s="121">
        <v>5465</v>
      </c>
      <c r="BJ18" s="120">
        <v>30154</v>
      </c>
      <c r="BK18" s="120">
        <v>134</v>
      </c>
      <c r="BL18" s="120">
        <v>9</v>
      </c>
      <c r="BM18" s="120">
        <v>298</v>
      </c>
      <c r="BN18" s="120">
        <v>0</v>
      </c>
      <c r="BO18" s="120">
        <v>1456</v>
      </c>
      <c r="BP18" s="120">
        <v>35573</v>
      </c>
      <c r="BQ18" s="120" t="s">
        <v>475</v>
      </c>
      <c r="BR18" s="120">
        <v>1174</v>
      </c>
      <c r="BS18" s="120">
        <v>2261</v>
      </c>
      <c r="BT18" s="120">
        <v>1964</v>
      </c>
      <c r="BU18" s="120">
        <v>1766</v>
      </c>
      <c r="BV18" s="120">
        <v>1452</v>
      </c>
      <c r="BW18" s="120">
        <v>2175</v>
      </c>
      <c r="BX18" s="120">
        <v>288</v>
      </c>
      <c r="BY18" s="120">
        <v>3680</v>
      </c>
      <c r="BZ18" s="120">
        <v>4845</v>
      </c>
      <c r="CA18" s="120">
        <v>4532</v>
      </c>
      <c r="CB18" s="120">
        <v>1795</v>
      </c>
      <c r="CC18" s="120">
        <v>9090</v>
      </c>
      <c r="CD18" s="120">
        <v>11271</v>
      </c>
      <c r="CE18" s="120">
        <v>251</v>
      </c>
      <c r="CF18" s="120">
        <v>1836</v>
      </c>
      <c r="CG18" s="120">
        <v>219</v>
      </c>
      <c r="CH18" s="120">
        <v>1140</v>
      </c>
      <c r="CI18" s="120">
        <v>17194</v>
      </c>
      <c r="CJ18" s="120">
        <v>2260</v>
      </c>
      <c r="CK18" s="120">
        <v>3761</v>
      </c>
      <c r="CL18" s="120">
        <v>95</v>
      </c>
      <c r="CM18" s="120">
        <v>5728</v>
      </c>
      <c r="CN18" s="120">
        <v>1154</v>
      </c>
      <c r="CO18" s="120">
        <v>34390</v>
      </c>
      <c r="CP18" s="120">
        <v>16346</v>
      </c>
      <c r="CQ18" s="120">
        <v>38620</v>
      </c>
      <c r="CR18" s="120">
        <v>48509</v>
      </c>
      <c r="CS18" s="120">
        <v>17364</v>
      </c>
      <c r="CT18" s="120">
        <v>24692</v>
      </c>
      <c r="CU18" s="120">
        <v>11</v>
      </c>
      <c r="CV18" s="120">
        <v>225</v>
      </c>
      <c r="CW18" s="120">
        <v>3417</v>
      </c>
      <c r="CX18" s="120">
        <v>6518</v>
      </c>
      <c r="CY18" s="120">
        <v>5567</v>
      </c>
      <c r="CZ18" s="120">
        <v>2187</v>
      </c>
      <c r="DA18" s="120">
        <v>1102</v>
      </c>
      <c r="DB18" s="120">
        <v>12348</v>
      </c>
      <c r="DC18" s="120">
        <v>1926</v>
      </c>
      <c r="DD18" s="120">
        <v>4935</v>
      </c>
      <c r="DE18" s="120">
        <v>111</v>
      </c>
      <c r="DF18" s="120">
        <v>63452</v>
      </c>
      <c r="DG18" s="120">
        <v>6794</v>
      </c>
      <c r="DH18" s="120">
        <v>36743</v>
      </c>
      <c r="DI18" s="120">
        <v>21472</v>
      </c>
      <c r="DJ18" s="120">
        <v>868</v>
      </c>
      <c r="DK18" s="120">
        <v>12721</v>
      </c>
      <c r="DL18" s="120">
        <v>5574</v>
      </c>
      <c r="DM18" s="120">
        <v>5164</v>
      </c>
      <c r="DN18" s="101"/>
      <c r="DO18" s="101"/>
      <c r="DP18" s="101"/>
      <c r="DQ18" s="101"/>
      <c r="DR18" s="101"/>
      <c r="DS18" s="101"/>
      <c r="DT18" s="101"/>
      <c r="DU18" s="101"/>
      <c r="DV18" s="101"/>
      <c r="DW18" s="101"/>
      <c r="DX18" s="101"/>
      <c r="DY18" s="101"/>
      <c r="DZ18" s="101"/>
      <c r="EA18" s="101"/>
      <c r="EB18" s="101"/>
      <c r="EC18" s="101"/>
      <c r="ED18" s="101"/>
      <c r="EE18" s="101"/>
      <c r="EF18" s="101"/>
      <c r="EG18" s="101"/>
    </row>
    <row r="19" spans="1:137" customFormat="1" ht="13">
      <c r="A19" s="116" t="s">
        <v>520</v>
      </c>
      <c r="B19" s="122">
        <v>111.47430293127699</v>
      </c>
      <c r="C19" s="122">
        <v>105.48732316677</v>
      </c>
      <c r="D19" s="123">
        <v>3362694.0466872999</v>
      </c>
      <c r="E19" s="123">
        <v>20842973.765552901</v>
      </c>
      <c r="F19" s="123">
        <v>4037.88113479605</v>
      </c>
      <c r="G19" s="123">
        <v>5756718.9407181898</v>
      </c>
      <c r="H19" s="123">
        <v>5022060.9026847901</v>
      </c>
      <c r="I19" s="123">
        <v>2522313.2992791799</v>
      </c>
      <c r="J19" s="123">
        <v>2444341.76942195</v>
      </c>
      <c r="K19" s="123">
        <v>2212261.9021167001</v>
      </c>
      <c r="L19" s="123">
        <v>273488.82727210701</v>
      </c>
      <c r="M19" s="123">
        <v>607031.33810436097</v>
      </c>
      <c r="N19" s="123">
        <v>135097.88386841799</v>
      </c>
      <c r="O19" s="118">
        <v>17611</v>
      </c>
      <c r="P19" s="104">
        <v>4663</v>
      </c>
      <c r="Q19" s="104">
        <v>7775</v>
      </c>
      <c r="R19" s="104">
        <v>5173</v>
      </c>
      <c r="S19" s="104">
        <v>8152</v>
      </c>
      <c r="T19" s="104">
        <v>2971</v>
      </c>
      <c r="U19" s="104">
        <v>5617</v>
      </c>
      <c r="V19" s="104">
        <v>871</v>
      </c>
      <c r="W19" s="119">
        <v>2776</v>
      </c>
      <c r="X19" s="119">
        <v>4282</v>
      </c>
      <c r="Y19" s="124" t="s">
        <v>474</v>
      </c>
      <c r="Z19" s="119">
        <v>6101</v>
      </c>
      <c r="AA19" s="119">
        <v>4452</v>
      </c>
      <c r="AB19" s="118">
        <v>44774</v>
      </c>
      <c r="AC19" s="119">
        <v>31047</v>
      </c>
      <c r="AD19" s="119">
        <v>7275</v>
      </c>
      <c r="AE19" s="119">
        <v>6452</v>
      </c>
      <c r="AF19" s="119">
        <v>10017</v>
      </c>
      <c r="AG19" s="119">
        <v>11712</v>
      </c>
      <c r="AH19" s="119">
        <v>20770</v>
      </c>
      <c r="AI19" s="119">
        <v>2275</v>
      </c>
      <c r="AJ19" s="127">
        <v>0.45600000000000002</v>
      </c>
      <c r="AK19" s="127">
        <v>0.42799999999999999</v>
      </c>
      <c r="AL19" s="127">
        <v>6.0999999999999999E-2</v>
      </c>
      <c r="AM19" s="127">
        <v>0.105</v>
      </c>
      <c r="AN19" s="127">
        <v>8.5999999999999993E-2</v>
      </c>
      <c r="AO19" s="127">
        <v>1.9E-2</v>
      </c>
      <c r="AP19" s="94">
        <v>141.80000000000001</v>
      </c>
      <c r="AQ19" s="96">
        <v>8.9999999999999993E-3</v>
      </c>
      <c r="AR19" s="96">
        <v>4.3999999999999997E-2</v>
      </c>
      <c r="AS19" s="121">
        <v>146.80000000000001</v>
      </c>
      <c r="AT19" s="126" t="s">
        <v>473</v>
      </c>
      <c r="AU19" s="121">
        <v>176.3</v>
      </c>
      <c r="AV19" s="121">
        <v>139.19999999999999</v>
      </c>
      <c r="AW19" s="121">
        <v>109.6</v>
      </c>
      <c r="AX19" s="121">
        <v>132</v>
      </c>
      <c r="AY19" s="121">
        <v>145.4</v>
      </c>
      <c r="AZ19" s="121">
        <v>144</v>
      </c>
      <c r="BA19" s="121">
        <v>140.5</v>
      </c>
      <c r="BB19" s="121">
        <v>137.5</v>
      </c>
      <c r="BC19" s="121">
        <v>146.80000000000001</v>
      </c>
      <c r="BD19" s="121">
        <v>176.3</v>
      </c>
      <c r="BE19" s="121">
        <v>130.69999999999999</v>
      </c>
      <c r="BF19" s="121">
        <v>526832</v>
      </c>
      <c r="BG19" s="121">
        <v>5480</v>
      </c>
      <c r="BH19" s="121">
        <v>4718</v>
      </c>
      <c r="BI19" s="121">
        <v>6794</v>
      </c>
      <c r="BJ19" s="120">
        <v>30736</v>
      </c>
      <c r="BK19" s="120">
        <v>145</v>
      </c>
      <c r="BL19" s="120">
        <v>9</v>
      </c>
      <c r="BM19" s="120">
        <v>304</v>
      </c>
      <c r="BN19" s="120">
        <v>0</v>
      </c>
      <c r="BO19" s="120">
        <v>1377</v>
      </c>
      <c r="BP19" s="120">
        <v>35977</v>
      </c>
      <c r="BQ19" s="120" t="s">
        <v>475</v>
      </c>
      <c r="BR19" s="120">
        <v>1168</v>
      </c>
      <c r="BS19" s="120">
        <v>2410</v>
      </c>
      <c r="BT19" s="120">
        <v>2017</v>
      </c>
      <c r="BU19" s="120">
        <v>1721</v>
      </c>
      <c r="BV19" s="120">
        <v>1486</v>
      </c>
      <c r="BW19" s="120">
        <v>2184</v>
      </c>
      <c r="BX19" s="120">
        <v>298</v>
      </c>
      <c r="BY19" s="120">
        <v>3780</v>
      </c>
      <c r="BZ19" s="120">
        <v>4878</v>
      </c>
      <c r="CA19" s="120">
        <v>4548</v>
      </c>
      <c r="CB19" s="120">
        <v>1793</v>
      </c>
      <c r="CC19" s="120">
        <v>9180</v>
      </c>
      <c r="CD19" s="120">
        <v>11502</v>
      </c>
      <c r="CE19" s="120">
        <v>224</v>
      </c>
      <c r="CF19" s="120">
        <v>1880</v>
      </c>
      <c r="CG19" s="120">
        <v>194</v>
      </c>
      <c r="CH19" s="120">
        <v>1162</v>
      </c>
      <c r="CI19" s="120">
        <v>17290</v>
      </c>
      <c r="CJ19" s="120">
        <v>2308</v>
      </c>
      <c r="CK19" s="120">
        <v>3887</v>
      </c>
      <c r="CL19" s="120">
        <v>80</v>
      </c>
      <c r="CM19" s="120">
        <v>5780</v>
      </c>
      <c r="CN19" s="120">
        <v>1148</v>
      </c>
      <c r="CO19" s="120">
        <v>34507</v>
      </c>
      <c r="CP19" s="120">
        <v>16644</v>
      </c>
      <c r="CQ19" s="120">
        <v>39054</v>
      </c>
      <c r="CR19" s="120">
        <v>49732</v>
      </c>
      <c r="CS19" s="120">
        <v>17937</v>
      </c>
      <c r="CT19" s="120">
        <v>25157</v>
      </c>
      <c r="CU19" s="120">
        <v>14</v>
      </c>
      <c r="CV19" s="120">
        <v>218</v>
      </c>
      <c r="CW19" s="120">
        <v>3607</v>
      </c>
      <c r="CX19" s="120">
        <v>6526</v>
      </c>
      <c r="CY19" s="120">
        <v>5705</v>
      </c>
      <c r="CZ19" s="120">
        <v>2087</v>
      </c>
      <c r="DA19" s="120">
        <v>1121</v>
      </c>
      <c r="DB19" s="120">
        <v>12493</v>
      </c>
      <c r="DC19" s="120">
        <v>1957</v>
      </c>
      <c r="DD19" s="120">
        <v>5098</v>
      </c>
      <c r="DE19" s="120">
        <v>137</v>
      </c>
      <c r="DF19" s="120">
        <v>64785</v>
      </c>
      <c r="DG19" s="120">
        <v>6976</v>
      </c>
      <c r="DH19" s="120">
        <v>37346</v>
      </c>
      <c r="DI19" s="120">
        <v>21930</v>
      </c>
      <c r="DJ19" s="120">
        <v>888</v>
      </c>
      <c r="DK19" s="120">
        <v>12933</v>
      </c>
      <c r="DL19" s="120">
        <v>5701</v>
      </c>
      <c r="DM19" s="120">
        <v>5069</v>
      </c>
      <c r="DN19" s="101"/>
      <c r="DO19" s="101"/>
      <c r="DP19" s="101"/>
      <c r="DQ19" s="101"/>
      <c r="DR19" s="101"/>
      <c r="DS19" s="101"/>
      <c r="DT19" s="101"/>
      <c r="DU19" s="101"/>
      <c r="DV19" s="101"/>
      <c r="DW19" s="101"/>
      <c r="DX19" s="101"/>
      <c r="DY19" s="101"/>
      <c r="DZ19" s="101"/>
      <c r="EA19" s="101"/>
      <c r="EB19" s="101"/>
      <c r="EC19" s="101"/>
      <c r="ED19" s="101"/>
      <c r="EE19" s="101"/>
      <c r="EF19" s="101"/>
      <c r="EG19" s="101"/>
    </row>
    <row r="20" spans="1:137" customFormat="1" ht="13">
      <c r="A20" s="116" t="s">
        <v>521</v>
      </c>
      <c r="B20" s="122">
        <v>85.905142699535105</v>
      </c>
      <c r="C20" s="122">
        <v>87.974696549257999</v>
      </c>
      <c r="D20" s="123">
        <v>4420658.2401296897</v>
      </c>
      <c r="E20" s="123">
        <v>21238626.456852701</v>
      </c>
      <c r="F20" s="123">
        <v>3626.3794678040899</v>
      </c>
      <c r="G20" s="123">
        <v>3477563.7928295</v>
      </c>
      <c r="H20" s="123">
        <v>7006176.7674811101</v>
      </c>
      <c r="I20" s="123">
        <v>2454292.4940814702</v>
      </c>
      <c r="J20" s="123">
        <v>2185163.2282178099</v>
      </c>
      <c r="K20" s="123">
        <v>1700702.7002108099</v>
      </c>
      <c r="L20" s="123">
        <v>253502.70500563399</v>
      </c>
      <c r="M20" s="123">
        <v>1148484.7295353899</v>
      </c>
      <c r="N20" s="123">
        <v>690428.74689369905</v>
      </c>
      <c r="O20" s="118">
        <v>17613</v>
      </c>
      <c r="P20" s="104">
        <v>4953</v>
      </c>
      <c r="Q20" s="104">
        <v>10139</v>
      </c>
      <c r="R20" s="104">
        <v>2521</v>
      </c>
      <c r="S20" s="104">
        <v>10325</v>
      </c>
      <c r="T20" s="104">
        <v>2908</v>
      </c>
      <c r="U20" s="104">
        <v>3546</v>
      </c>
      <c r="V20" s="104">
        <v>834</v>
      </c>
      <c r="W20" s="119">
        <v>3099</v>
      </c>
      <c r="X20" s="119">
        <v>3107</v>
      </c>
      <c r="Y20" s="124" t="s">
        <v>474</v>
      </c>
      <c r="Z20" s="119">
        <v>5935</v>
      </c>
      <c r="AA20" s="119">
        <v>5472</v>
      </c>
      <c r="AB20" s="118">
        <v>70434</v>
      </c>
      <c r="AC20" s="119">
        <v>55291</v>
      </c>
      <c r="AD20" s="119">
        <v>10414</v>
      </c>
      <c r="AE20" s="119">
        <v>4729</v>
      </c>
      <c r="AF20" s="119">
        <v>10969</v>
      </c>
      <c r="AG20" s="119">
        <v>19048</v>
      </c>
      <c r="AH20" s="119">
        <v>35411</v>
      </c>
      <c r="AI20" s="119">
        <v>5006</v>
      </c>
      <c r="AJ20" s="127">
        <v>0.46200000000000002</v>
      </c>
      <c r="AK20" s="127">
        <v>0.42799999999999999</v>
      </c>
      <c r="AL20" s="127">
        <v>9.4E-2</v>
      </c>
      <c r="AM20" s="127">
        <v>0.10100000000000001</v>
      </c>
      <c r="AN20" s="127">
        <v>8.3000000000000004E-2</v>
      </c>
      <c r="AO20" s="127">
        <v>1.7999999999999999E-2</v>
      </c>
      <c r="AP20" s="94">
        <v>140.1</v>
      </c>
      <c r="AQ20" s="96">
        <v>-1.2E-2</v>
      </c>
      <c r="AR20" s="96">
        <v>1.7999999999999999E-2</v>
      </c>
      <c r="AS20" s="121">
        <v>143.9</v>
      </c>
      <c r="AT20" s="126" t="s">
        <v>473</v>
      </c>
      <c r="AU20" s="121">
        <v>156.4</v>
      </c>
      <c r="AV20" s="121">
        <v>139.30000000000001</v>
      </c>
      <c r="AW20" s="121">
        <v>109.3</v>
      </c>
      <c r="AX20" s="121">
        <v>132.30000000000001</v>
      </c>
      <c r="AY20" s="121">
        <v>144</v>
      </c>
      <c r="AZ20" s="121">
        <v>141.6</v>
      </c>
      <c r="BA20" s="121">
        <v>136.80000000000001</v>
      </c>
      <c r="BB20" s="121">
        <v>137.9</v>
      </c>
      <c r="BC20" s="121">
        <v>143.9</v>
      </c>
      <c r="BD20" s="121">
        <v>156.4</v>
      </c>
      <c r="BE20" s="121">
        <v>130.5</v>
      </c>
      <c r="BF20" s="121">
        <v>524469</v>
      </c>
      <c r="BG20" s="121">
        <v>5122</v>
      </c>
      <c r="BH20" s="121">
        <v>4423</v>
      </c>
      <c r="BI20" s="121">
        <v>6283</v>
      </c>
      <c r="BJ20" s="120">
        <v>29268</v>
      </c>
      <c r="BK20" s="120">
        <v>137</v>
      </c>
      <c r="BL20" s="120">
        <v>9</v>
      </c>
      <c r="BM20" s="120">
        <v>311</v>
      </c>
      <c r="BN20" s="120" t="s">
        <v>475</v>
      </c>
      <c r="BO20" s="120">
        <v>1378</v>
      </c>
      <c r="BP20" s="120">
        <v>36074</v>
      </c>
      <c r="BQ20" s="120" t="s">
        <v>475</v>
      </c>
      <c r="BR20" s="120">
        <v>1172</v>
      </c>
      <c r="BS20" s="120">
        <v>2206</v>
      </c>
      <c r="BT20" s="120">
        <v>2022</v>
      </c>
      <c r="BU20" s="120">
        <v>1633</v>
      </c>
      <c r="BV20" s="120">
        <v>1508</v>
      </c>
      <c r="BW20" s="120">
        <v>2183</v>
      </c>
      <c r="BX20" s="120">
        <v>292</v>
      </c>
      <c r="BY20" s="120">
        <v>3713</v>
      </c>
      <c r="BZ20" s="120">
        <v>4875</v>
      </c>
      <c r="CA20" s="120">
        <v>4520</v>
      </c>
      <c r="CB20" s="120">
        <v>1770</v>
      </c>
      <c r="CC20" s="120">
        <v>9115</v>
      </c>
      <c r="CD20" s="120">
        <v>11486</v>
      </c>
      <c r="CE20" s="120">
        <v>215</v>
      </c>
      <c r="CF20" s="120">
        <v>1906</v>
      </c>
      <c r="CG20" s="120">
        <v>198</v>
      </c>
      <c r="CH20" s="120">
        <v>1149</v>
      </c>
      <c r="CI20" s="120">
        <v>17114</v>
      </c>
      <c r="CJ20" s="120">
        <v>2395</v>
      </c>
      <c r="CK20" s="120">
        <v>3848</v>
      </c>
      <c r="CL20" s="120">
        <v>80</v>
      </c>
      <c r="CM20" s="120">
        <v>5795</v>
      </c>
      <c r="CN20" s="120">
        <v>1149</v>
      </c>
      <c r="CO20" s="120">
        <v>30728</v>
      </c>
      <c r="CP20" s="120">
        <v>16903</v>
      </c>
      <c r="CQ20" s="120">
        <v>38516</v>
      </c>
      <c r="CR20" s="120">
        <v>50511</v>
      </c>
      <c r="CS20" s="120">
        <v>19970</v>
      </c>
      <c r="CT20" s="120">
        <v>25658</v>
      </c>
      <c r="CU20" s="120" t="s">
        <v>475</v>
      </c>
      <c r="CV20" s="120">
        <v>219</v>
      </c>
      <c r="CW20" s="120">
        <v>3764</v>
      </c>
      <c r="CX20" s="120">
        <v>6572</v>
      </c>
      <c r="CY20" s="120">
        <v>5720</v>
      </c>
      <c r="CZ20" s="120">
        <v>2093</v>
      </c>
      <c r="DA20" s="120">
        <v>1156</v>
      </c>
      <c r="DB20" s="120">
        <v>12394</v>
      </c>
      <c r="DC20" s="120">
        <v>1994</v>
      </c>
      <c r="DD20" s="120">
        <v>5217</v>
      </c>
      <c r="DE20" s="120">
        <v>128</v>
      </c>
      <c r="DF20" s="120">
        <v>64240</v>
      </c>
      <c r="DG20" s="120">
        <v>7203</v>
      </c>
      <c r="DH20" s="120">
        <v>36017</v>
      </c>
      <c r="DI20" s="120">
        <v>22240</v>
      </c>
      <c r="DJ20" s="120">
        <v>1193</v>
      </c>
      <c r="DK20" s="120">
        <v>13450</v>
      </c>
      <c r="DL20" s="120">
        <v>5804</v>
      </c>
      <c r="DM20" s="120">
        <v>5219</v>
      </c>
      <c r="DN20" s="101"/>
      <c r="DO20" s="101"/>
      <c r="DP20" s="101"/>
      <c r="DQ20" s="101"/>
      <c r="DR20" s="101"/>
      <c r="DS20" s="101"/>
      <c r="DT20" s="101"/>
      <c r="DU20" s="101"/>
      <c r="DV20" s="101"/>
      <c r="DW20" s="101"/>
      <c r="DX20" s="101"/>
      <c r="DY20" s="101"/>
      <c r="DZ20" s="101"/>
      <c r="EA20" s="101"/>
      <c r="EB20" s="101"/>
      <c r="EC20" s="101"/>
      <c r="ED20" s="101"/>
      <c r="EE20" s="101"/>
      <c r="EF20" s="101"/>
      <c r="EG20" s="101"/>
    </row>
    <row r="21" spans="1:137" customFormat="1" ht="15.75" customHeight="1">
      <c r="A21" s="116" t="s">
        <v>522</v>
      </c>
      <c r="B21" s="122">
        <v>82.192986013756396</v>
      </c>
      <c r="C21" s="122">
        <v>82.990110487588296</v>
      </c>
      <c r="D21" s="123">
        <v>4590478.3417482302</v>
      </c>
      <c r="E21" s="123">
        <v>21930795.7691807</v>
      </c>
      <c r="F21" s="123">
        <v>3595.3738787603002</v>
      </c>
      <c r="G21" s="123">
        <v>3476414.3015957898</v>
      </c>
      <c r="H21" s="123">
        <v>7332109.4455315899</v>
      </c>
      <c r="I21" s="123">
        <v>2459522.1671335199</v>
      </c>
      <c r="J21" s="123">
        <v>2402558.71467382</v>
      </c>
      <c r="K21" s="123">
        <v>1717469.77391878</v>
      </c>
      <c r="L21" s="123">
        <v>226884.77057890399</v>
      </c>
      <c r="M21" s="123">
        <v>1272047.3077513501</v>
      </c>
      <c r="N21" s="123">
        <v>722148.78583495796</v>
      </c>
      <c r="O21" s="118">
        <v>12313</v>
      </c>
      <c r="P21" s="104">
        <v>4366</v>
      </c>
      <c r="Q21" s="104">
        <v>4737</v>
      </c>
      <c r="R21" s="104">
        <v>3210</v>
      </c>
      <c r="S21" s="104">
        <v>5200</v>
      </c>
      <c r="T21" s="104">
        <v>2120</v>
      </c>
      <c r="U21" s="104">
        <v>4069</v>
      </c>
      <c r="V21" s="104">
        <v>924</v>
      </c>
      <c r="W21" s="119">
        <v>2404</v>
      </c>
      <c r="X21" s="119">
        <v>2460</v>
      </c>
      <c r="Y21" s="124" t="s">
        <v>474</v>
      </c>
      <c r="Z21" s="119">
        <v>5631</v>
      </c>
      <c r="AA21" s="119">
        <v>1818</v>
      </c>
      <c r="AB21" s="118">
        <v>43271</v>
      </c>
      <c r="AC21" s="119">
        <v>33628</v>
      </c>
      <c r="AD21" s="119">
        <v>5769</v>
      </c>
      <c r="AE21" s="119">
        <v>3874</v>
      </c>
      <c r="AF21" s="119">
        <v>5934</v>
      </c>
      <c r="AG21" s="119">
        <v>11566</v>
      </c>
      <c r="AH21" s="119">
        <v>24111</v>
      </c>
      <c r="AI21" s="119">
        <v>1660</v>
      </c>
      <c r="AJ21" s="127">
        <v>0.48499999999999999</v>
      </c>
      <c r="AK21" s="127">
        <v>0.443</v>
      </c>
      <c r="AL21" s="127">
        <v>8.5999999999999993E-2</v>
      </c>
      <c r="AM21" s="127">
        <v>0.109</v>
      </c>
      <c r="AN21" s="127">
        <v>8.1000000000000003E-2</v>
      </c>
      <c r="AO21" s="127">
        <v>2.8000000000000001E-2</v>
      </c>
      <c r="AP21" s="94">
        <v>138.4</v>
      </c>
      <c r="AQ21" s="96">
        <v>-1.2E-2</v>
      </c>
      <c r="AR21" s="96">
        <v>-1.0999999999999999E-2</v>
      </c>
      <c r="AS21" s="121">
        <v>143.5</v>
      </c>
      <c r="AT21" s="126" t="s">
        <v>473</v>
      </c>
      <c r="AU21" s="121">
        <v>151.19999999999999</v>
      </c>
      <c r="AV21" s="121">
        <v>138.5</v>
      </c>
      <c r="AW21" s="121">
        <v>106.8</v>
      </c>
      <c r="AX21" s="121">
        <v>127.4</v>
      </c>
      <c r="AY21" s="121">
        <v>145.9</v>
      </c>
      <c r="AZ21" s="121">
        <v>140.6</v>
      </c>
      <c r="BA21" s="121">
        <v>135</v>
      </c>
      <c r="BB21" s="121">
        <v>135.6</v>
      </c>
      <c r="BC21" s="121">
        <v>143.5</v>
      </c>
      <c r="BD21" s="121">
        <v>151.19999999999999</v>
      </c>
      <c r="BE21" s="121">
        <v>128.9</v>
      </c>
      <c r="BF21" s="121">
        <v>516997</v>
      </c>
      <c r="BG21" s="121">
        <v>6263</v>
      </c>
      <c r="BH21" s="121">
        <v>5366</v>
      </c>
      <c r="BI21" s="121">
        <v>7744</v>
      </c>
      <c r="BJ21" s="120">
        <v>30174</v>
      </c>
      <c r="BK21" s="120">
        <v>124</v>
      </c>
      <c r="BL21" s="120">
        <v>8</v>
      </c>
      <c r="BM21" s="120">
        <v>326</v>
      </c>
      <c r="BN21" s="120" t="s">
        <v>475</v>
      </c>
      <c r="BO21" s="120">
        <v>1365</v>
      </c>
      <c r="BP21" s="120">
        <v>36170</v>
      </c>
      <c r="BQ21" s="120" t="s">
        <v>475</v>
      </c>
      <c r="BR21" s="120">
        <v>1164</v>
      </c>
      <c r="BS21" s="120">
        <v>2231</v>
      </c>
      <c r="BT21" s="120">
        <v>1996</v>
      </c>
      <c r="BU21" s="120">
        <v>1593</v>
      </c>
      <c r="BV21" s="120">
        <v>1484</v>
      </c>
      <c r="BW21" s="120">
        <v>2085</v>
      </c>
      <c r="BX21" s="120">
        <v>292</v>
      </c>
      <c r="BY21" s="120">
        <v>3718</v>
      </c>
      <c r="BZ21" s="120">
        <v>4846</v>
      </c>
      <c r="CA21" s="120">
        <v>4495</v>
      </c>
      <c r="CB21" s="120">
        <v>1726</v>
      </c>
      <c r="CC21" s="120">
        <v>8938</v>
      </c>
      <c r="CD21" s="120">
        <v>11413</v>
      </c>
      <c r="CE21" s="120">
        <v>243</v>
      </c>
      <c r="CF21" s="120">
        <v>1866</v>
      </c>
      <c r="CG21" s="120">
        <v>151</v>
      </c>
      <c r="CH21" s="120">
        <v>1152</v>
      </c>
      <c r="CI21" s="120">
        <v>17065</v>
      </c>
      <c r="CJ21" s="120">
        <v>2361</v>
      </c>
      <c r="CK21" s="120">
        <v>3828</v>
      </c>
      <c r="CL21" s="120">
        <v>84</v>
      </c>
      <c r="CM21" s="120">
        <v>5803</v>
      </c>
      <c r="CN21" s="120">
        <v>1188</v>
      </c>
      <c r="CO21" s="120">
        <v>30041</v>
      </c>
      <c r="CP21" s="120">
        <v>16672</v>
      </c>
      <c r="CQ21" s="120">
        <v>38519</v>
      </c>
      <c r="CR21" s="120">
        <v>48444</v>
      </c>
      <c r="CS21" s="120">
        <v>17745</v>
      </c>
      <c r="CT21" s="120">
        <v>25938</v>
      </c>
      <c r="CU21" s="120" t="s">
        <v>475</v>
      </c>
      <c r="CV21" s="120">
        <v>224</v>
      </c>
      <c r="CW21" s="120">
        <v>3630</v>
      </c>
      <c r="CX21" s="120">
        <v>6664</v>
      </c>
      <c r="CY21" s="120">
        <v>5707</v>
      </c>
      <c r="CZ21" s="120">
        <v>2099</v>
      </c>
      <c r="DA21" s="120">
        <v>1142</v>
      </c>
      <c r="DB21" s="120">
        <v>11878</v>
      </c>
      <c r="DC21" s="120">
        <v>1946</v>
      </c>
      <c r="DD21" s="120">
        <v>5324</v>
      </c>
      <c r="DE21" s="120">
        <v>125</v>
      </c>
      <c r="DF21" s="120">
        <v>61709</v>
      </c>
      <c r="DG21" s="120">
        <v>6078</v>
      </c>
      <c r="DH21" s="120">
        <v>37250</v>
      </c>
      <c r="DI21" s="120">
        <v>22343</v>
      </c>
      <c r="DJ21" s="120">
        <v>2240</v>
      </c>
      <c r="DK21" s="120">
        <v>13250</v>
      </c>
      <c r="DL21" s="120">
        <v>5563</v>
      </c>
      <c r="DM21" s="120">
        <v>4830</v>
      </c>
      <c r="DN21" s="101"/>
      <c r="DO21" s="101"/>
      <c r="DP21" s="101"/>
      <c r="DQ21" s="101"/>
      <c r="DR21" s="101"/>
      <c r="DS21" s="101"/>
      <c r="DT21" s="101"/>
      <c r="DU21" s="101"/>
      <c r="DV21" s="101"/>
      <c r="DW21" s="101"/>
      <c r="DX21" s="101"/>
      <c r="DY21" s="101"/>
      <c r="DZ21" s="101"/>
      <c r="EA21" s="101"/>
      <c r="EB21" s="101"/>
      <c r="EC21" s="101"/>
      <c r="ED21" s="101"/>
      <c r="EE21" s="101"/>
      <c r="EF21" s="101"/>
      <c r="EG21" s="101"/>
    </row>
    <row r="22" spans="1:137" customFormat="1" ht="15.75" customHeight="1">
      <c r="A22" s="116" t="s">
        <v>523</v>
      </c>
      <c r="B22" s="122">
        <v>84.372091260106899</v>
      </c>
      <c r="C22" s="122">
        <v>81.589608810198897</v>
      </c>
      <c r="D22" s="123">
        <v>5221244.1042483002</v>
      </c>
      <c r="E22" s="123">
        <v>22975265.161372598</v>
      </c>
      <c r="F22" s="123">
        <v>3217.9982763017601</v>
      </c>
      <c r="G22" s="123">
        <v>3881608.4811202101</v>
      </c>
      <c r="H22" s="123">
        <v>7838711.4161591604</v>
      </c>
      <c r="I22" s="123">
        <v>2536536.2530128499</v>
      </c>
      <c r="J22" s="123">
        <v>2613671.0604416202</v>
      </c>
      <c r="K22" s="123">
        <v>1870256.65051748</v>
      </c>
      <c r="L22" s="123">
        <v>201339.04248210901</v>
      </c>
      <c r="M22" s="123">
        <v>1265312.7620227099</v>
      </c>
      <c r="N22" s="123">
        <v>854328.63721523003</v>
      </c>
      <c r="O22" s="118">
        <v>12646</v>
      </c>
      <c r="P22" s="104">
        <v>5374</v>
      </c>
      <c r="Q22" s="104">
        <v>4347</v>
      </c>
      <c r="R22" s="104">
        <v>2925</v>
      </c>
      <c r="S22" s="104">
        <v>4737</v>
      </c>
      <c r="T22" s="104">
        <v>2540</v>
      </c>
      <c r="U22" s="104">
        <v>4849</v>
      </c>
      <c r="V22" s="104">
        <v>520</v>
      </c>
      <c r="W22" s="119">
        <v>2372</v>
      </c>
      <c r="X22" s="119">
        <v>4063</v>
      </c>
      <c r="Y22" s="124" t="s">
        <v>474</v>
      </c>
      <c r="Z22" s="119">
        <v>4671</v>
      </c>
      <c r="AA22" s="119">
        <v>1540</v>
      </c>
      <c r="AB22" s="118">
        <v>35122</v>
      </c>
      <c r="AC22" s="119">
        <v>26147</v>
      </c>
      <c r="AD22" s="119">
        <v>6063</v>
      </c>
      <c r="AE22" s="119">
        <v>2912</v>
      </c>
      <c r="AF22" s="119">
        <v>6577</v>
      </c>
      <c r="AG22" s="119">
        <v>9985</v>
      </c>
      <c r="AH22" s="119">
        <v>17517</v>
      </c>
      <c r="AI22" s="119">
        <v>1043</v>
      </c>
      <c r="AJ22" s="127">
        <v>0.48499999999999999</v>
      </c>
      <c r="AK22" s="127">
        <v>0.442</v>
      </c>
      <c r="AL22" s="127">
        <v>8.8999999999999996E-2</v>
      </c>
      <c r="AM22" s="127">
        <v>0.107</v>
      </c>
      <c r="AN22" s="127">
        <v>7.5999999999999998E-2</v>
      </c>
      <c r="AO22" s="127">
        <v>3.1E-2</v>
      </c>
      <c r="AP22" s="94">
        <v>136.9</v>
      </c>
      <c r="AQ22" s="96">
        <v>-1.0999999999999999E-2</v>
      </c>
      <c r="AR22" s="96">
        <v>-2.5000000000000001E-2</v>
      </c>
      <c r="AS22" s="121">
        <v>144.1</v>
      </c>
      <c r="AT22" s="126" t="s">
        <v>473</v>
      </c>
      <c r="AU22" s="121">
        <v>144.79508829605899</v>
      </c>
      <c r="AV22" s="121">
        <v>137.89789282646299</v>
      </c>
      <c r="AW22" s="121">
        <v>106.048995056816</v>
      </c>
      <c r="AX22" s="121">
        <v>122.40667612252</v>
      </c>
      <c r="AY22" s="121">
        <v>147.49716167742201</v>
      </c>
      <c r="AZ22" s="121">
        <v>139.19999999999999</v>
      </c>
      <c r="BA22" s="121">
        <v>132.5</v>
      </c>
      <c r="BB22" s="121">
        <v>134.80000000000001</v>
      </c>
      <c r="BC22" s="121">
        <v>141.69431307290799</v>
      </c>
      <c r="BD22" s="121">
        <v>146.77111017814801</v>
      </c>
      <c r="BE22" s="121">
        <v>127.410317467719</v>
      </c>
      <c r="BF22" s="121">
        <v>514799</v>
      </c>
      <c r="BG22" s="121">
        <v>5732</v>
      </c>
      <c r="BH22" s="121">
        <v>4920</v>
      </c>
      <c r="BI22" s="121">
        <v>7067</v>
      </c>
      <c r="BJ22" s="120">
        <v>29315</v>
      </c>
      <c r="BK22" s="120">
        <v>116</v>
      </c>
      <c r="BL22" s="120">
        <v>8</v>
      </c>
      <c r="BM22" s="120">
        <v>393</v>
      </c>
      <c r="BN22" s="120" t="s">
        <v>475</v>
      </c>
      <c r="BO22" s="120">
        <v>1369</v>
      </c>
      <c r="BP22" s="120">
        <v>36701</v>
      </c>
      <c r="BQ22" s="120" t="s">
        <v>475</v>
      </c>
      <c r="BR22" s="120">
        <v>1183</v>
      </c>
      <c r="BS22" s="120">
        <v>2178</v>
      </c>
      <c r="BT22" s="120">
        <v>1976</v>
      </c>
      <c r="BU22" s="120">
        <v>1633</v>
      </c>
      <c r="BV22" s="120">
        <v>1480</v>
      </c>
      <c r="BW22" s="120">
        <v>2033</v>
      </c>
      <c r="BX22" s="120">
        <v>298</v>
      </c>
      <c r="BY22" s="120">
        <v>3778</v>
      </c>
      <c r="BZ22" s="120">
        <v>4826</v>
      </c>
      <c r="CA22" s="120">
        <v>4382</v>
      </c>
      <c r="CB22" s="120">
        <v>1722</v>
      </c>
      <c r="CC22" s="120">
        <v>8838</v>
      </c>
      <c r="CD22" s="120">
        <v>11322</v>
      </c>
      <c r="CE22" s="120">
        <v>285</v>
      </c>
      <c r="CF22" s="120">
        <v>1839</v>
      </c>
      <c r="CG22" s="120">
        <v>152</v>
      </c>
      <c r="CH22" s="120">
        <v>1192</v>
      </c>
      <c r="CI22" s="120">
        <v>17242</v>
      </c>
      <c r="CJ22" s="120">
        <v>2436</v>
      </c>
      <c r="CK22" s="120">
        <v>3855</v>
      </c>
      <c r="CL22" s="120">
        <v>87</v>
      </c>
      <c r="CM22" s="120">
        <v>5840</v>
      </c>
      <c r="CN22" s="120">
        <v>1144</v>
      </c>
      <c r="CO22" s="120">
        <v>29794</v>
      </c>
      <c r="CP22" s="120">
        <v>16701</v>
      </c>
      <c r="CQ22" s="120">
        <v>38136</v>
      </c>
      <c r="CR22" s="120">
        <v>48381</v>
      </c>
      <c r="CS22" s="120">
        <v>17743</v>
      </c>
      <c r="CT22" s="120">
        <v>26035</v>
      </c>
      <c r="CU22" s="120" t="s">
        <v>475</v>
      </c>
      <c r="CV22" s="120">
        <v>204</v>
      </c>
      <c r="CW22" s="120">
        <v>3687</v>
      </c>
      <c r="CX22" s="120">
        <v>6762</v>
      </c>
      <c r="CY22" s="120">
        <v>5764</v>
      </c>
      <c r="CZ22" s="120">
        <v>2167</v>
      </c>
      <c r="DA22" s="120">
        <v>1094</v>
      </c>
      <c r="DB22" s="120">
        <v>11526</v>
      </c>
      <c r="DC22" s="120">
        <v>1949</v>
      </c>
      <c r="DD22" s="120">
        <v>5127</v>
      </c>
      <c r="DE22" s="120">
        <v>125</v>
      </c>
      <c r="DF22" s="120">
        <v>60656</v>
      </c>
      <c r="DG22" s="120">
        <v>5747</v>
      </c>
      <c r="DH22" s="120">
        <v>37860</v>
      </c>
      <c r="DI22" s="120">
        <v>22459</v>
      </c>
      <c r="DJ22" s="120">
        <v>1915</v>
      </c>
      <c r="DK22" s="120">
        <v>13204</v>
      </c>
      <c r="DL22" s="120">
        <v>5620</v>
      </c>
      <c r="DM22" s="120">
        <v>4808</v>
      </c>
      <c r="DN22" s="101"/>
      <c r="DO22" s="101"/>
      <c r="DP22" s="101"/>
      <c r="DQ22" s="101"/>
      <c r="DR22" s="101"/>
      <c r="DS22" s="101"/>
      <c r="DT22" s="101"/>
      <c r="DU22" s="101"/>
      <c r="DV22" s="101"/>
      <c r="DW22" s="101"/>
      <c r="DX22" s="101"/>
      <c r="DY22" s="101"/>
      <c r="DZ22" s="101"/>
      <c r="EA22" s="101"/>
      <c r="EB22" s="101"/>
      <c r="EC22" s="101"/>
      <c r="ED22" s="101"/>
      <c r="EE22" s="101"/>
      <c r="EF22" s="101"/>
      <c r="EG22" s="101"/>
    </row>
    <row r="23" spans="1:137" customFormat="1" ht="15.75" customHeight="1">
      <c r="A23" s="116" t="s">
        <v>524</v>
      </c>
      <c r="B23" s="122">
        <v>81.156321267766401</v>
      </c>
      <c r="C23" s="122">
        <v>76.797637334208105</v>
      </c>
      <c r="D23" s="123">
        <v>5183945.9090137901</v>
      </c>
      <c r="E23" s="123">
        <v>25045493.777422599</v>
      </c>
      <c r="F23" s="123">
        <v>3800.9478830456301</v>
      </c>
      <c r="G23" s="123">
        <v>4686871.4953068504</v>
      </c>
      <c r="H23" s="123">
        <v>8667679.8581632003</v>
      </c>
      <c r="I23" s="123">
        <v>2983246.6543324501</v>
      </c>
      <c r="J23" s="123">
        <v>3050752.5458081202</v>
      </c>
      <c r="K23" s="123">
        <v>2446458.6236493499</v>
      </c>
      <c r="L23" s="123">
        <v>176879.030780762</v>
      </c>
      <c r="M23" s="123">
        <v>1259152.2773863201</v>
      </c>
      <c r="N23" s="123">
        <v>1000733.0911915801</v>
      </c>
      <c r="O23" s="118">
        <v>12552</v>
      </c>
      <c r="P23" s="104">
        <v>4042</v>
      </c>
      <c r="Q23" s="104">
        <v>5657</v>
      </c>
      <c r="R23" s="104">
        <v>2853</v>
      </c>
      <c r="S23" s="104">
        <v>5529</v>
      </c>
      <c r="T23" s="104">
        <v>2349</v>
      </c>
      <c r="U23" s="104">
        <v>4239</v>
      </c>
      <c r="V23" s="104">
        <v>435</v>
      </c>
      <c r="W23" s="119">
        <v>2273</v>
      </c>
      <c r="X23" s="119">
        <v>3790</v>
      </c>
      <c r="Y23" s="124" t="s">
        <v>474</v>
      </c>
      <c r="Z23" s="119">
        <v>4745</v>
      </c>
      <c r="AA23" s="119">
        <v>1744</v>
      </c>
      <c r="AB23" s="118">
        <v>35317</v>
      </c>
      <c r="AC23" s="119">
        <v>21298</v>
      </c>
      <c r="AD23" s="119">
        <v>7547</v>
      </c>
      <c r="AE23" s="119">
        <v>6472</v>
      </c>
      <c r="AF23" s="119">
        <v>8168</v>
      </c>
      <c r="AG23" s="119">
        <v>9005</v>
      </c>
      <c r="AH23" s="119">
        <v>16054</v>
      </c>
      <c r="AI23" s="119">
        <v>2090</v>
      </c>
      <c r="AJ23" s="127">
        <v>0.48299999999999998</v>
      </c>
      <c r="AK23" s="127">
        <v>0.44600000000000001</v>
      </c>
      <c r="AL23" s="127">
        <v>7.6999999999999999E-2</v>
      </c>
      <c r="AM23" s="127">
        <v>0.128</v>
      </c>
      <c r="AN23" s="127">
        <v>0.108</v>
      </c>
      <c r="AO23" s="127">
        <v>0.02</v>
      </c>
      <c r="AP23" s="94">
        <v>136.69999999999999</v>
      </c>
      <c r="AQ23" s="96">
        <v>-1E-3</v>
      </c>
      <c r="AR23" s="96">
        <v>-3.5999999999999997E-2</v>
      </c>
      <c r="AS23" s="121">
        <v>146.19999999999999</v>
      </c>
      <c r="AT23" s="126" t="s">
        <v>473</v>
      </c>
      <c r="AU23" s="121">
        <v>138.80000000000001</v>
      </c>
      <c r="AV23" s="121">
        <v>137.4</v>
      </c>
      <c r="AW23" s="121">
        <v>106.9</v>
      </c>
      <c r="AX23" s="121">
        <v>122.1</v>
      </c>
      <c r="AY23" s="121">
        <v>148.30000000000001</v>
      </c>
      <c r="AZ23" s="121">
        <v>138.19999999999999</v>
      </c>
      <c r="BA23" s="121">
        <v>134.1</v>
      </c>
      <c r="BB23" s="121">
        <v>133.69999999999999</v>
      </c>
      <c r="BC23" s="121">
        <v>143.69999999999999</v>
      </c>
      <c r="BD23" s="121">
        <v>140.69999999999999</v>
      </c>
      <c r="BE23" s="121">
        <v>127.4</v>
      </c>
      <c r="BF23" s="121">
        <v>522723</v>
      </c>
      <c r="BG23" s="121">
        <v>7140</v>
      </c>
      <c r="BH23" s="121">
        <v>6116</v>
      </c>
      <c r="BI23" s="121">
        <v>8843</v>
      </c>
      <c r="BJ23" s="120">
        <v>29771</v>
      </c>
      <c r="BK23" s="120">
        <v>93</v>
      </c>
      <c r="BL23" s="120">
        <v>9</v>
      </c>
      <c r="BM23" s="120">
        <v>408</v>
      </c>
      <c r="BN23" s="120" t="s">
        <v>475</v>
      </c>
      <c r="BO23" s="120">
        <v>1339</v>
      </c>
      <c r="BP23" s="120">
        <v>37393</v>
      </c>
      <c r="BQ23" s="120" t="s">
        <v>475</v>
      </c>
      <c r="BR23" s="120">
        <v>1209</v>
      </c>
      <c r="BS23" s="120">
        <v>2234</v>
      </c>
      <c r="BT23" s="120">
        <v>1952</v>
      </c>
      <c r="BU23" s="120">
        <v>1604</v>
      </c>
      <c r="BV23" s="120">
        <v>1492</v>
      </c>
      <c r="BW23" s="120">
        <v>2042</v>
      </c>
      <c r="BX23" s="120">
        <v>304</v>
      </c>
      <c r="BY23" s="120">
        <v>4124</v>
      </c>
      <c r="BZ23" s="120">
        <v>4860</v>
      </c>
      <c r="CA23" s="120">
        <v>4466</v>
      </c>
      <c r="CB23" s="120">
        <v>1709</v>
      </c>
      <c r="CC23" s="120">
        <v>8818</v>
      </c>
      <c r="CD23" s="120">
        <v>11205</v>
      </c>
      <c r="CE23" s="120">
        <v>264</v>
      </c>
      <c r="CF23" s="120">
        <v>1798</v>
      </c>
      <c r="CG23" s="120">
        <v>155</v>
      </c>
      <c r="CH23" s="120">
        <v>1227</v>
      </c>
      <c r="CI23" s="120">
        <v>17123</v>
      </c>
      <c r="CJ23" s="120">
        <v>2523</v>
      </c>
      <c r="CK23" s="120">
        <v>3840</v>
      </c>
      <c r="CL23" s="120">
        <v>82</v>
      </c>
      <c r="CM23" s="120">
        <v>5849</v>
      </c>
      <c r="CN23" s="120">
        <v>1150</v>
      </c>
      <c r="CO23" s="120">
        <v>30580</v>
      </c>
      <c r="CP23" s="120">
        <v>16728</v>
      </c>
      <c r="CQ23" s="120">
        <v>39107</v>
      </c>
      <c r="CR23" s="120">
        <v>49490</v>
      </c>
      <c r="CS23" s="120">
        <v>18674</v>
      </c>
      <c r="CT23" s="120">
        <v>26398</v>
      </c>
      <c r="CU23" s="120" t="s">
        <v>475</v>
      </c>
      <c r="CV23" s="120">
        <v>198</v>
      </c>
      <c r="CW23" s="120">
        <v>4128</v>
      </c>
      <c r="CX23" s="120">
        <v>6766</v>
      </c>
      <c r="CY23" s="120">
        <v>5824</v>
      </c>
      <c r="CZ23" s="120">
        <v>2146</v>
      </c>
      <c r="DA23" s="120">
        <v>1106</v>
      </c>
      <c r="DB23" s="120">
        <v>11593</v>
      </c>
      <c r="DC23" s="120">
        <v>1952</v>
      </c>
      <c r="DD23" s="120">
        <v>5173</v>
      </c>
      <c r="DE23" s="120">
        <v>129</v>
      </c>
      <c r="DF23" s="120">
        <v>61215</v>
      </c>
      <c r="DG23" s="120">
        <v>5467</v>
      </c>
      <c r="DH23" s="120">
        <v>38499</v>
      </c>
      <c r="DI23" s="120">
        <v>22636</v>
      </c>
      <c r="DJ23" s="120">
        <v>1865</v>
      </c>
      <c r="DK23" s="120">
        <v>13465</v>
      </c>
      <c r="DL23" s="120">
        <v>5947</v>
      </c>
      <c r="DM23" s="120">
        <v>4826</v>
      </c>
      <c r="DN23" s="101"/>
      <c r="DO23" s="101"/>
      <c r="DP23" s="101"/>
      <c r="DQ23" s="101"/>
      <c r="DR23" s="101"/>
      <c r="DS23" s="101"/>
      <c r="DT23" s="101"/>
      <c r="DU23" s="101"/>
      <c r="DV23" s="101"/>
      <c r="DW23" s="101"/>
      <c r="DX23" s="101"/>
      <c r="DY23" s="101"/>
      <c r="DZ23" s="101"/>
      <c r="EA23" s="101"/>
      <c r="EB23" s="101"/>
      <c r="EC23" s="101"/>
      <c r="ED23" s="101"/>
      <c r="EE23" s="101"/>
      <c r="EF23" s="101"/>
      <c r="EG23" s="101"/>
    </row>
    <row r="24" spans="1:137" customFormat="1" ht="15.75" customHeight="1">
      <c r="A24" s="116" t="s">
        <v>525</v>
      </c>
      <c r="B24" s="122">
        <v>96.798670417216996</v>
      </c>
      <c r="C24" s="122">
        <v>99.130661898941895</v>
      </c>
      <c r="D24" s="123">
        <v>6109335.4449974801</v>
      </c>
      <c r="E24" s="123">
        <v>25789653.344361499</v>
      </c>
      <c r="F24" s="123">
        <v>2587.5308758967299</v>
      </c>
      <c r="G24" s="123">
        <v>5222258.4711683402</v>
      </c>
      <c r="H24" s="123">
        <v>8939671.1348757502</v>
      </c>
      <c r="I24" s="123">
        <v>3108051.4345191298</v>
      </c>
      <c r="J24" s="123">
        <v>3276397.3322008699</v>
      </c>
      <c r="K24" s="123">
        <v>2639574.5575184999</v>
      </c>
      <c r="L24" s="123">
        <v>146746.21901248401</v>
      </c>
      <c r="M24" s="123">
        <v>1228280.35441818</v>
      </c>
      <c r="N24" s="123">
        <v>1015694.3252008799</v>
      </c>
      <c r="O24" s="118">
        <v>11071</v>
      </c>
      <c r="P24" s="104">
        <v>3535</v>
      </c>
      <c r="Q24" s="104">
        <v>5569</v>
      </c>
      <c r="R24" s="104">
        <v>1967</v>
      </c>
      <c r="S24" s="104">
        <v>5572</v>
      </c>
      <c r="T24" s="104">
        <v>2631</v>
      </c>
      <c r="U24" s="104">
        <v>2383</v>
      </c>
      <c r="V24" s="104">
        <v>485</v>
      </c>
      <c r="W24" s="119">
        <v>2041</v>
      </c>
      <c r="X24" s="119">
        <v>1864</v>
      </c>
      <c r="Y24" s="124" t="s">
        <v>474</v>
      </c>
      <c r="Z24" s="119">
        <v>4723</v>
      </c>
      <c r="AA24" s="119">
        <v>2396</v>
      </c>
      <c r="AB24" s="118">
        <v>55155</v>
      </c>
      <c r="AC24" s="119">
        <v>44055</v>
      </c>
      <c r="AD24" s="119">
        <v>8238</v>
      </c>
      <c r="AE24" s="119">
        <v>2862</v>
      </c>
      <c r="AF24" s="119">
        <v>8672</v>
      </c>
      <c r="AG24" s="119">
        <v>16610</v>
      </c>
      <c r="AH24" s="119">
        <v>28593</v>
      </c>
      <c r="AI24" s="119">
        <v>1280</v>
      </c>
      <c r="AJ24" s="127">
        <v>0.45700000000000002</v>
      </c>
      <c r="AK24" s="127">
        <v>0.40699999999999997</v>
      </c>
      <c r="AL24" s="127">
        <v>0.108</v>
      </c>
      <c r="AM24" s="127">
        <v>9.2999999999999999E-2</v>
      </c>
      <c r="AN24" s="127">
        <v>7.8E-2</v>
      </c>
      <c r="AO24" s="127">
        <v>1.6E-2</v>
      </c>
      <c r="AP24" s="94">
        <v>138.80000000000001</v>
      </c>
      <c r="AQ24" s="96">
        <v>1.4999999999999999E-2</v>
      </c>
      <c r="AR24" s="96">
        <v>-0.01</v>
      </c>
      <c r="AS24" s="121">
        <v>148</v>
      </c>
      <c r="AT24" s="126" t="s">
        <v>473</v>
      </c>
      <c r="AU24" s="121">
        <v>142.30000000000001</v>
      </c>
      <c r="AV24" s="121">
        <v>139.80000000000001</v>
      </c>
      <c r="AW24" s="121">
        <v>109.6</v>
      </c>
      <c r="AX24" s="121">
        <v>125.6</v>
      </c>
      <c r="AY24" s="121">
        <v>147.80000000000001</v>
      </c>
      <c r="AZ24" s="121">
        <v>141.5</v>
      </c>
      <c r="BA24" s="121">
        <v>138.1</v>
      </c>
      <c r="BB24" s="121">
        <v>132.9</v>
      </c>
      <c r="BC24" s="121">
        <v>145.6</v>
      </c>
      <c r="BD24" s="121">
        <v>144.19999999999999</v>
      </c>
      <c r="BE24" s="121">
        <v>129.1</v>
      </c>
      <c r="BF24" s="121">
        <v>525901</v>
      </c>
      <c r="BG24" s="121">
        <v>6629</v>
      </c>
      <c r="BH24" s="121">
        <v>5688</v>
      </c>
      <c r="BI24" s="121">
        <v>8212</v>
      </c>
      <c r="BJ24" s="120">
        <v>29014</v>
      </c>
      <c r="BK24" s="120">
        <v>103</v>
      </c>
      <c r="BL24" s="120">
        <v>9</v>
      </c>
      <c r="BM24" s="120">
        <v>426</v>
      </c>
      <c r="BN24" s="120">
        <v>0</v>
      </c>
      <c r="BO24" s="120">
        <v>1347</v>
      </c>
      <c r="BP24" s="120">
        <v>37576</v>
      </c>
      <c r="BQ24" s="120" t="s">
        <v>475</v>
      </c>
      <c r="BR24" s="120">
        <v>1233</v>
      </c>
      <c r="BS24" s="120">
        <v>2157</v>
      </c>
      <c r="BT24" s="120">
        <v>1939</v>
      </c>
      <c r="BU24" s="120">
        <v>1547</v>
      </c>
      <c r="BV24" s="120">
        <v>1488</v>
      </c>
      <c r="BW24" s="120">
        <v>2076</v>
      </c>
      <c r="BX24" s="120">
        <v>310</v>
      </c>
      <c r="BY24" s="120">
        <v>4509</v>
      </c>
      <c r="BZ24" s="120">
        <v>5004</v>
      </c>
      <c r="CA24" s="120">
        <v>4440</v>
      </c>
      <c r="CB24" s="120">
        <v>1690</v>
      </c>
      <c r="CC24" s="120">
        <v>8804</v>
      </c>
      <c r="CD24" s="120">
        <v>11164</v>
      </c>
      <c r="CE24" s="120">
        <v>291</v>
      </c>
      <c r="CF24" s="120">
        <v>1789</v>
      </c>
      <c r="CG24" s="120">
        <v>163</v>
      </c>
      <c r="CH24" s="120">
        <v>1209</v>
      </c>
      <c r="CI24" s="120">
        <v>17092</v>
      </c>
      <c r="CJ24" s="120">
        <v>2595</v>
      </c>
      <c r="CK24" s="120">
        <v>3787</v>
      </c>
      <c r="CL24" s="120">
        <v>85</v>
      </c>
      <c r="CM24" s="120">
        <v>5920</v>
      </c>
      <c r="CN24" s="120">
        <v>1153</v>
      </c>
      <c r="CO24" s="120">
        <v>29993</v>
      </c>
      <c r="CP24" s="120">
        <v>17042</v>
      </c>
      <c r="CQ24" s="120">
        <v>38958</v>
      </c>
      <c r="CR24" s="120">
        <v>50410</v>
      </c>
      <c r="CS24" s="120">
        <v>21246</v>
      </c>
      <c r="CT24" s="120">
        <v>26425</v>
      </c>
      <c r="CU24" s="120">
        <v>13</v>
      </c>
      <c r="CV24" s="120">
        <v>206</v>
      </c>
      <c r="CW24" s="120">
        <v>4250</v>
      </c>
      <c r="CX24" s="120">
        <v>6761</v>
      </c>
      <c r="CY24" s="120">
        <v>5902</v>
      </c>
      <c r="CZ24" s="120">
        <v>2153</v>
      </c>
      <c r="DA24" s="120">
        <v>1090</v>
      </c>
      <c r="DB24" s="120">
        <v>11822</v>
      </c>
      <c r="DC24" s="120">
        <v>1965</v>
      </c>
      <c r="DD24" s="120">
        <v>5208</v>
      </c>
      <c r="DE24" s="120">
        <v>129</v>
      </c>
      <c r="DF24" s="120">
        <v>61299</v>
      </c>
      <c r="DG24" s="120">
        <v>5338</v>
      </c>
      <c r="DH24" s="120">
        <v>37612</v>
      </c>
      <c r="DI24" s="120">
        <v>22767</v>
      </c>
      <c r="DJ24" s="120">
        <v>1859</v>
      </c>
      <c r="DK24" s="120">
        <v>13583</v>
      </c>
      <c r="DL24" s="120">
        <v>6330</v>
      </c>
      <c r="DM24" s="120">
        <v>4877</v>
      </c>
      <c r="DN24" s="101"/>
      <c r="DO24" s="101"/>
      <c r="DP24" s="101"/>
      <c r="DQ24" s="101"/>
      <c r="DR24" s="101"/>
      <c r="DS24" s="101"/>
      <c r="DT24" s="101"/>
      <c r="DU24" s="101"/>
      <c r="DV24" s="101"/>
      <c r="DW24" s="101"/>
      <c r="DX24" s="101"/>
      <c r="DY24" s="101"/>
      <c r="DZ24" s="101"/>
      <c r="EA24" s="101"/>
      <c r="EB24" s="101"/>
      <c r="EC24" s="101"/>
      <c r="ED24" s="101"/>
      <c r="EE24" s="101"/>
      <c r="EF24" s="101"/>
      <c r="EG24" s="101"/>
    </row>
    <row r="25" spans="1:137" customFormat="1" ht="15.75" customHeight="1">
      <c r="A25" s="116" t="s">
        <v>526</v>
      </c>
      <c r="B25" s="122">
        <v>106.203229439276</v>
      </c>
      <c r="C25" s="122">
        <v>97.737443820748993</v>
      </c>
      <c r="D25" s="123">
        <v>6575490.0693579698</v>
      </c>
      <c r="E25" s="123">
        <v>27661452.981897298</v>
      </c>
      <c r="F25" s="123">
        <v>3641.9994546872299</v>
      </c>
      <c r="G25" s="123">
        <v>5255440.9377665902</v>
      </c>
      <c r="H25" s="123">
        <v>9489218.7840153202</v>
      </c>
      <c r="I25" s="123">
        <v>3220134.1837076801</v>
      </c>
      <c r="J25" s="123">
        <v>3976497.8668817999</v>
      </c>
      <c r="K25" s="123">
        <v>2800936.0623595198</v>
      </c>
      <c r="L25" s="123">
        <v>122747.563868367</v>
      </c>
      <c r="M25" s="123">
        <v>1166285.8232398599</v>
      </c>
      <c r="N25" s="123">
        <v>1110090.43297997</v>
      </c>
      <c r="O25" s="118">
        <v>10581</v>
      </c>
      <c r="P25" s="104">
        <v>3932</v>
      </c>
      <c r="Q25" s="104">
        <v>4256</v>
      </c>
      <c r="R25" s="104">
        <v>2393</v>
      </c>
      <c r="S25" s="104">
        <v>4597</v>
      </c>
      <c r="T25" s="104">
        <v>2771</v>
      </c>
      <c r="U25" s="104">
        <v>2296</v>
      </c>
      <c r="V25" s="104">
        <v>917</v>
      </c>
      <c r="W25" s="119">
        <v>2346</v>
      </c>
      <c r="X25" s="119">
        <v>2337</v>
      </c>
      <c r="Y25" s="124" t="s">
        <v>474</v>
      </c>
      <c r="Z25" s="119">
        <v>4325</v>
      </c>
      <c r="AA25" s="119">
        <v>1573</v>
      </c>
      <c r="AB25" s="118">
        <v>45916</v>
      </c>
      <c r="AC25" s="119">
        <v>35415</v>
      </c>
      <c r="AD25" s="119">
        <v>7217</v>
      </c>
      <c r="AE25" s="119">
        <v>3284</v>
      </c>
      <c r="AF25" s="119">
        <v>7359</v>
      </c>
      <c r="AG25" s="119">
        <v>8314</v>
      </c>
      <c r="AH25" s="119">
        <v>26346</v>
      </c>
      <c r="AI25" s="119">
        <v>3897</v>
      </c>
      <c r="AJ25" s="127">
        <v>0.46800000000000003</v>
      </c>
      <c r="AK25" s="127">
        <v>0.42</v>
      </c>
      <c r="AL25" s="127">
        <v>0.10299999999999999</v>
      </c>
      <c r="AM25" s="127">
        <v>9.7000000000000003E-2</v>
      </c>
      <c r="AN25" s="127">
        <v>7.1999999999999995E-2</v>
      </c>
      <c r="AO25" s="127">
        <v>2.4E-2</v>
      </c>
      <c r="AP25" s="94">
        <v>139.4</v>
      </c>
      <c r="AQ25" s="96">
        <v>4.0000000000000001E-3</v>
      </c>
      <c r="AR25" s="96">
        <v>7.0000000000000001E-3</v>
      </c>
      <c r="AS25" s="121">
        <v>148.1</v>
      </c>
      <c r="AT25" s="126" t="s">
        <v>473</v>
      </c>
      <c r="AU25" s="121">
        <v>143.80000000000001</v>
      </c>
      <c r="AV25" s="121">
        <v>139.30000000000001</v>
      </c>
      <c r="AW25" s="121">
        <v>109.1</v>
      </c>
      <c r="AX25" s="121">
        <v>125.4</v>
      </c>
      <c r="AY25" s="121">
        <v>150.5</v>
      </c>
      <c r="AZ25" s="121">
        <v>139.6</v>
      </c>
      <c r="BA25" s="121">
        <v>141.1</v>
      </c>
      <c r="BB25" s="121">
        <v>133.9</v>
      </c>
      <c r="BC25" s="121">
        <v>145.69999999999999</v>
      </c>
      <c r="BD25" s="121">
        <v>145.80000000000001</v>
      </c>
      <c r="BE25" s="121">
        <v>129.69999999999999</v>
      </c>
      <c r="BF25" s="121">
        <v>521717</v>
      </c>
      <c r="BG25" s="121">
        <v>7957</v>
      </c>
      <c r="BH25" s="121">
        <v>6802</v>
      </c>
      <c r="BI25" s="121">
        <v>9889</v>
      </c>
      <c r="BJ25" s="120">
        <v>30110</v>
      </c>
      <c r="BK25" s="120">
        <v>98</v>
      </c>
      <c r="BL25" s="120">
        <v>10</v>
      </c>
      <c r="BM25" s="120">
        <v>421</v>
      </c>
      <c r="BN25" s="120">
        <v>0</v>
      </c>
      <c r="BO25" s="120">
        <v>1336</v>
      </c>
      <c r="BP25" s="120">
        <v>37709</v>
      </c>
      <c r="BQ25" s="120" t="s">
        <v>475</v>
      </c>
      <c r="BR25" s="120">
        <v>1289</v>
      </c>
      <c r="BS25" s="120">
        <v>2096</v>
      </c>
      <c r="BT25" s="120">
        <v>1945</v>
      </c>
      <c r="BU25" s="120">
        <v>1497</v>
      </c>
      <c r="BV25" s="120">
        <v>1475</v>
      </c>
      <c r="BW25" s="120">
        <v>2031</v>
      </c>
      <c r="BX25" s="120">
        <v>308</v>
      </c>
      <c r="BY25" s="120">
        <v>4551</v>
      </c>
      <c r="BZ25" s="120">
        <v>4881</v>
      </c>
      <c r="CA25" s="120">
        <v>4505</v>
      </c>
      <c r="CB25" s="120">
        <v>1684</v>
      </c>
      <c r="CC25" s="120">
        <v>8829</v>
      </c>
      <c r="CD25" s="120">
        <v>11160</v>
      </c>
      <c r="CE25" s="120">
        <v>270</v>
      </c>
      <c r="CF25" s="120">
        <v>1759</v>
      </c>
      <c r="CG25" s="120">
        <v>163</v>
      </c>
      <c r="CH25" s="120">
        <v>1213</v>
      </c>
      <c r="CI25" s="120">
        <v>17364</v>
      </c>
      <c r="CJ25" s="120">
        <v>2709</v>
      </c>
      <c r="CK25" s="120">
        <v>3785</v>
      </c>
      <c r="CL25" s="120">
        <v>83</v>
      </c>
      <c r="CM25" s="120">
        <v>5933</v>
      </c>
      <c r="CN25" s="120">
        <v>1142</v>
      </c>
      <c r="CO25" s="120">
        <v>31266</v>
      </c>
      <c r="CP25" s="120">
        <v>16861</v>
      </c>
      <c r="CQ25" s="120">
        <v>38962</v>
      </c>
      <c r="CR25" s="120">
        <v>48684</v>
      </c>
      <c r="CS25" s="120">
        <v>18422</v>
      </c>
      <c r="CT25" s="120">
        <v>26360</v>
      </c>
      <c r="CU25" s="120">
        <v>11</v>
      </c>
      <c r="CV25" s="120">
        <v>212</v>
      </c>
      <c r="CW25" s="120">
        <v>4046</v>
      </c>
      <c r="CX25" s="120">
        <v>6721</v>
      </c>
      <c r="CY25" s="120">
        <v>5870</v>
      </c>
      <c r="CZ25" s="120">
        <v>2246</v>
      </c>
      <c r="DA25" s="120">
        <v>1086</v>
      </c>
      <c r="DB25" s="120">
        <v>11312</v>
      </c>
      <c r="DC25" s="120">
        <v>1987</v>
      </c>
      <c r="DD25" s="120">
        <v>5375</v>
      </c>
      <c r="DE25" s="120">
        <v>128</v>
      </c>
      <c r="DF25" s="120">
        <v>59768</v>
      </c>
      <c r="DG25" s="120">
        <v>4966</v>
      </c>
      <c r="DH25" s="120">
        <v>38722</v>
      </c>
      <c r="DI25" s="120">
        <v>22861</v>
      </c>
      <c r="DJ25" s="120">
        <v>1869</v>
      </c>
      <c r="DK25" s="120">
        <v>13368</v>
      </c>
      <c r="DL25" s="120">
        <v>6008</v>
      </c>
      <c r="DM25" s="120">
        <v>4594</v>
      </c>
      <c r="DN25" s="101"/>
      <c r="DO25" s="101"/>
      <c r="DP25" s="101"/>
      <c r="DQ25" s="101"/>
      <c r="DR25" s="101"/>
      <c r="DS25" s="101"/>
      <c r="DT25" s="101"/>
      <c r="DU25" s="101"/>
      <c r="DV25" s="101"/>
      <c r="DW25" s="101"/>
      <c r="DX25" s="101"/>
      <c r="DY25" s="101"/>
      <c r="DZ25" s="101"/>
      <c r="EA25" s="101"/>
      <c r="EB25" s="101"/>
      <c r="EC25" s="101"/>
      <c r="ED25" s="101"/>
      <c r="EE25" s="101"/>
      <c r="EF25" s="101"/>
      <c r="EG25" s="101"/>
    </row>
    <row r="26" spans="1:137" customFormat="1" ht="15.75" customHeight="1">
      <c r="A26" s="116" t="s">
        <v>527</v>
      </c>
      <c r="B26" s="122">
        <v>108.696243562009</v>
      </c>
      <c r="C26" s="122">
        <v>106.6310717739</v>
      </c>
      <c r="D26" s="123">
        <v>9326099.1452316102</v>
      </c>
      <c r="E26" s="123">
        <v>29032160.057425901</v>
      </c>
      <c r="F26" s="123">
        <v>3404.7491557702401</v>
      </c>
      <c r="G26" s="123">
        <v>5475696.7958048601</v>
      </c>
      <c r="H26" s="123">
        <v>10095580.100422399</v>
      </c>
      <c r="I26" s="123">
        <v>3373909.99825443</v>
      </c>
      <c r="J26" s="123">
        <v>4153314.47769784</v>
      </c>
      <c r="K26" s="123">
        <v>2919176.3675156101</v>
      </c>
      <c r="L26" s="123">
        <v>122194.65880951499</v>
      </c>
      <c r="M26" s="123">
        <v>1104181.6521010201</v>
      </c>
      <c r="N26" s="123">
        <v>1182122.5520953599</v>
      </c>
      <c r="O26" s="118">
        <v>12944</v>
      </c>
      <c r="P26" s="104">
        <v>5965</v>
      </c>
      <c r="Q26" s="104">
        <v>2185</v>
      </c>
      <c r="R26" s="104">
        <v>4794</v>
      </c>
      <c r="S26" s="104">
        <v>3537</v>
      </c>
      <c r="T26" s="104">
        <v>2249</v>
      </c>
      <c r="U26" s="104">
        <v>5797</v>
      </c>
      <c r="V26" s="104">
        <v>1361</v>
      </c>
      <c r="W26" s="119">
        <v>3372</v>
      </c>
      <c r="X26" s="119">
        <v>2834</v>
      </c>
      <c r="Y26" s="124" t="s">
        <v>474</v>
      </c>
      <c r="Z26" s="119">
        <v>5300</v>
      </c>
      <c r="AA26" s="119">
        <v>1438</v>
      </c>
      <c r="AB26" s="118">
        <v>41717</v>
      </c>
      <c r="AC26" s="119">
        <v>33232</v>
      </c>
      <c r="AD26" s="119">
        <v>2664</v>
      </c>
      <c r="AE26" s="119">
        <v>5821</v>
      </c>
      <c r="AF26" s="119">
        <v>5470</v>
      </c>
      <c r="AG26" s="119">
        <v>8794</v>
      </c>
      <c r="AH26" s="119">
        <v>23873</v>
      </c>
      <c r="AI26" s="119">
        <v>3580</v>
      </c>
      <c r="AJ26" s="127">
        <v>0.48599999999999999</v>
      </c>
      <c r="AK26" s="127">
        <v>0.442</v>
      </c>
      <c r="AL26" s="127">
        <v>8.8999999999999996E-2</v>
      </c>
      <c r="AM26" s="127">
        <v>9.4E-2</v>
      </c>
      <c r="AN26" s="127">
        <v>7.0000000000000007E-2</v>
      </c>
      <c r="AO26" s="127">
        <v>2.4E-2</v>
      </c>
      <c r="AP26" s="94">
        <v>140.6</v>
      </c>
      <c r="AQ26" s="96">
        <v>8.0000000000000002E-3</v>
      </c>
      <c r="AR26" s="96">
        <v>2.7E-2</v>
      </c>
      <c r="AS26" s="121">
        <v>149.30000000000001</v>
      </c>
      <c r="AT26" s="126" t="s">
        <v>473</v>
      </c>
      <c r="AU26" s="121">
        <v>143</v>
      </c>
      <c r="AV26" s="121">
        <v>140.9</v>
      </c>
      <c r="AW26" s="121">
        <v>105.4</v>
      </c>
      <c r="AX26" s="121">
        <v>128.19999999999999</v>
      </c>
      <c r="AY26" s="121">
        <v>153.19999999999999</v>
      </c>
      <c r="AZ26" s="121">
        <v>138.19999999999999</v>
      </c>
      <c r="BA26" s="121">
        <v>145.5</v>
      </c>
      <c r="BB26" s="121">
        <v>135.4</v>
      </c>
      <c r="BC26" s="121">
        <v>146.9</v>
      </c>
      <c r="BD26" s="121">
        <v>145</v>
      </c>
      <c r="BE26" s="121">
        <v>131.30000000000001</v>
      </c>
      <c r="BF26" s="121">
        <v>522872</v>
      </c>
      <c r="BG26" s="121">
        <v>7288</v>
      </c>
      <c r="BH26" s="121">
        <v>6245</v>
      </c>
      <c r="BI26" s="121">
        <v>9012</v>
      </c>
      <c r="BJ26" s="120">
        <v>29583</v>
      </c>
      <c r="BK26" s="120">
        <v>102</v>
      </c>
      <c r="BL26" s="120">
        <v>10</v>
      </c>
      <c r="BM26" s="120">
        <v>426</v>
      </c>
      <c r="BN26" s="120">
        <v>0</v>
      </c>
      <c r="BO26" s="120">
        <v>1353</v>
      </c>
      <c r="BP26" s="120">
        <v>38060</v>
      </c>
      <c r="BQ26" s="120" t="s">
        <v>475</v>
      </c>
      <c r="BR26" s="120">
        <v>1297</v>
      </c>
      <c r="BS26" s="120">
        <v>2135</v>
      </c>
      <c r="BT26" s="120">
        <v>1940</v>
      </c>
      <c r="BU26" s="120">
        <v>1509</v>
      </c>
      <c r="BV26" s="120">
        <v>1459</v>
      </c>
      <c r="BW26" s="120">
        <v>2037</v>
      </c>
      <c r="BX26" s="120">
        <v>323</v>
      </c>
      <c r="BY26" s="120">
        <v>4854</v>
      </c>
      <c r="BZ26" s="120">
        <v>4863</v>
      </c>
      <c r="CA26" s="120">
        <v>4538</v>
      </c>
      <c r="CB26" s="120">
        <v>1683</v>
      </c>
      <c r="CC26" s="120">
        <v>8830</v>
      </c>
      <c r="CD26" s="120">
        <v>11174</v>
      </c>
      <c r="CE26" s="120">
        <v>260</v>
      </c>
      <c r="CF26" s="120">
        <v>1783</v>
      </c>
      <c r="CG26" s="120">
        <v>429</v>
      </c>
      <c r="CH26" s="120">
        <v>1226</v>
      </c>
      <c r="CI26" s="120">
        <v>17434</v>
      </c>
      <c r="CJ26" s="120">
        <v>2845</v>
      </c>
      <c r="CK26" s="120">
        <v>3854</v>
      </c>
      <c r="CL26" s="120">
        <v>80</v>
      </c>
      <c r="CM26" s="120">
        <v>5999</v>
      </c>
      <c r="CN26" s="120">
        <v>1149</v>
      </c>
      <c r="CO26" s="120">
        <v>31678</v>
      </c>
      <c r="CP26" s="120">
        <v>17040</v>
      </c>
      <c r="CQ26" s="120">
        <v>38284</v>
      </c>
      <c r="CR26" s="120">
        <v>49216</v>
      </c>
      <c r="CS26" s="120">
        <v>18245</v>
      </c>
      <c r="CT26" s="120">
        <v>27737</v>
      </c>
      <c r="CU26" s="120">
        <v>11</v>
      </c>
      <c r="CV26" s="120">
        <v>209</v>
      </c>
      <c r="CW26" s="120">
        <v>3974</v>
      </c>
      <c r="CX26" s="120">
        <v>6700</v>
      </c>
      <c r="CY26" s="120">
        <v>5786</v>
      </c>
      <c r="CZ26" s="120">
        <v>2233</v>
      </c>
      <c r="DA26" s="120">
        <v>1076</v>
      </c>
      <c r="DB26" s="120">
        <v>11104</v>
      </c>
      <c r="DC26" s="120">
        <v>2148</v>
      </c>
      <c r="DD26" s="120">
        <v>5341</v>
      </c>
      <c r="DE26" s="120">
        <v>129</v>
      </c>
      <c r="DF26" s="120">
        <v>59084</v>
      </c>
      <c r="DG26" s="120">
        <v>4242</v>
      </c>
      <c r="DH26" s="120">
        <v>39040</v>
      </c>
      <c r="DI26" s="120">
        <v>23167</v>
      </c>
      <c r="DJ26" s="120">
        <v>1881</v>
      </c>
      <c r="DK26" s="120">
        <v>13626</v>
      </c>
      <c r="DL26" s="120">
        <v>5715</v>
      </c>
      <c r="DM26" s="120">
        <v>4465</v>
      </c>
      <c r="DN26" s="101"/>
      <c r="DO26" s="101"/>
      <c r="DP26" s="101"/>
      <c r="DQ26" s="101"/>
      <c r="DR26" s="101"/>
      <c r="DS26" s="101"/>
      <c r="DT26" s="101"/>
      <c r="DU26" s="101"/>
      <c r="DV26" s="101"/>
      <c r="DW26" s="101"/>
      <c r="DX26" s="101"/>
      <c r="DY26" s="101"/>
      <c r="DZ26" s="101"/>
      <c r="EA26" s="101"/>
      <c r="EB26" s="101"/>
      <c r="EC26" s="101"/>
      <c r="ED26" s="101"/>
      <c r="EE26" s="101"/>
      <c r="EF26" s="101"/>
      <c r="EG26" s="101"/>
    </row>
    <row r="27" spans="1:137" customFormat="1" ht="15.75" customHeight="1">
      <c r="A27" s="116" t="s">
        <v>528</v>
      </c>
      <c r="B27" s="122">
        <v>107.45527168347699</v>
      </c>
      <c r="C27" s="122">
        <v>103.26111413540001</v>
      </c>
      <c r="D27" s="123">
        <v>8317563.1604905101</v>
      </c>
      <c r="E27" s="123">
        <v>31558001.1361669</v>
      </c>
      <c r="F27" s="123">
        <v>2982.3244186595398</v>
      </c>
      <c r="G27" s="123">
        <v>6355837.8251773296</v>
      </c>
      <c r="H27" s="123">
        <v>10817339.487252099</v>
      </c>
      <c r="I27" s="123">
        <v>3837124.5064290399</v>
      </c>
      <c r="J27" s="123">
        <v>4628494.6959917899</v>
      </c>
      <c r="K27" s="123">
        <v>3448280.9536969499</v>
      </c>
      <c r="L27" s="123">
        <v>122884.08328063</v>
      </c>
      <c r="M27" s="123">
        <v>1198624.0315471501</v>
      </c>
      <c r="N27" s="123">
        <v>1342629.7872494899</v>
      </c>
      <c r="O27" s="118">
        <v>13449</v>
      </c>
      <c r="P27" s="104">
        <v>6301</v>
      </c>
      <c r="Q27" s="104">
        <v>3821</v>
      </c>
      <c r="R27" s="104">
        <v>3327</v>
      </c>
      <c r="S27" s="104">
        <v>6086</v>
      </c>
      <c r="T27" s="104">
        <v>3944</v>
      </c>
      <c r="U27" s="104">
        <v>2744</v>
      </c>
      <c r="V27" s="104">
        <v>675</v>
      </c>
      <c r="W27" s="119">
        <v>2454</v>
      </c>
      <c r="X27" s="119">
        <v>3637</v>
      </c>
      <c r="Y27" s="124" t="s">
        <v>474</v>
      </c>
      <c r="Z27" s="119">
        <v>5736</v>
      </c>
      <c r="AA27" s="119">
        <v>1622</v>
      </c>
      <c r="AB27" s="118">
        <v>43455</v>
      </c>
      <c r="AC27" s="119">
        <v>35699</v>
      </c>
      <c r="AD27" s="119">
        <v>4132</v>
      </c>
      <c r="AE27" s="119">
        <v>3624</v>
      </c>
      <c r="AF27" s="119">
        <v>5190</v>
      </c>
      <c r="AG27" s="119">
        <v>9398</v>
      </c>
      <c r="AH27" s="119">
        <v>26839</v>
      </c>
      <c r="AI27" s="119">
        <v>2028</v>
      </c>
      <c r="AJ27" s="127">
        <v>0.49099999999999999</v>
      </c>
      <c r="AK27" s="127">
        <v>0.44800000000000001</v>
      </c>
      <c r="AL27" s="127">
        <v>8.7999999999999995E-2</v>
      </c>
      <c r="AM27" s="127">
        <v>0.121</v>
      </c>
      <c r="AN27" s="127">
        <v>7.8E-2</v>
      </c>
      <c r="AO27" s="127">
        <v>4.2999999999999997E-2</v>
      </c>
      <c r="AP27" s="94">
        <v>141.5</v>
      </c>
      <c r="AQ27" s="96">
        <v>6.0000000000000001E-3</v>
      </c>
      <c r="AR27" s="96">
        <v>3.5000000000000003E-2</v>
      </c>
      <c r="AS27" s="121">
        <v>148.9</v>
      </c>
      <c r="AT27" s="126" t="s">
        <v>473</v>
      </c>
      <c r="AU27" s="121">
        <v>137.1</v>
      </c>
      <c r="AV27" s="121">
        <v>141.9</v>
      </c>
      <c r="AW27" s="121">
        <v>106</v>
      </c>
      <c r="AX27" s="121">
        <v>133.9</v>
      </c>
      <c r="AY27" s="121">
        <v>154.80000000000001</v>
      </c>
      <c r="AZ27" s="121">
        <v>138.69999999999999</v>
      </c>
      <c r="BA27" s="121">
        <v>145</v>
      </c>
      <c r="BB27" s="121">
        <v>140.19999999999999</v>
      </c>
      <c r="BC27" s="121">
        <v>146.5</v>
      </c>
      <c r="BD27" s="121">
        <v>139</v>
      </c>
      <c r="BE27" s="121">
        <v>133.69999999999999</v>
      </c>
      <c r="BF27" s="121">
        <v>526165</v>
      </c>
      <c r="BG27" s="121">
        <v>9054</v>
      </c>
      <c r="BH27" s="121">
        <v>7762</v>
      </c>
      <c r="BI27" s="121">
        <v>11229</v>
      </c>
      <c r="BJ27" s="120">
        <v>29745</v>
      </c>
      <c r="BK27" s="120">
        <v>101</v>
      </c>
      <c r="BL27" s="120">
        <v>9</v>
      </c>
      <c r="BM27" s="120">
        <v>427</v>
      </c>
      <c r="BN27" s="120">
        <v>0</v>
      </c>
      <c r="BO27" s="120">
        <v>1381</v>
      </c>
      <c r="BP27" s="120">
        <v>38501</v>
      </c>
      <c r="BQ27" s="120" t="s">
        <v>475</v>
      </c>
      <c r="BR27" s="120">
        <v>1270</v>
      </c>
      <c r="BS27" s="120">
        <v>2133</v>
      </c>
      <c r="BT27" s="120">
        <v>1948</v>
      </c>
      <c r="BU27" s="120">
        <v>1500</v>
      </c>
      <c r="BV27" s="120">
        <v>1448</v>
      </c>
      <c r="BW27" s="120">
        <v>2047</v>
      </c>
      <c r="BX27" s="120">
        <v>326</v>
      </c>
      <c r="BY27" s="120">
        <v>4798</v>
      </c>
      <c r="BZ27" s="120">
        <v>4905</v>
      </c>
      <c r="CA27" s="120">
        <v>4558</v>
      </c>
      <c r="CB27" s="120">
        <v>1680</v>
      </c>
      <c r="CC27" s="120">
        <v>8881</v>
      </c>
      <c r="CD27" s="120">
        <v>11209</v>
      </c>
      <c r="CE27" s="120">
        <v>245</v>
      </c>
      <c r="CF27" s="120">
        <v>1781</v>
      </c>
      <c r="CG27" s="120">
        <v>158</v>
      </c>
      <c r="CH27" s="120">
        <v>1239</v>
      </c>
      <c r="CI27" s="120">
        <v>17312</v>
      </c>
      <c r="CJ27" s="120">
        <v>2911</v>
      </c>
      <c r="CK27" s="120">
        <v>3859</v>
      </c>
      <c r="CL27" s="120">
        <v>77</v>
      </c>
      <c r="CM27" s="120">
        <v>6025</v>
      </c>
      <c r="CN27" s="120">
        <v>1141</v>
      </c>
      <c r="CO27" s="120">
        <v>31028</v>
      </c>
      <c r="CP27" s="120">
        <v>17265</v>
      </c>
      <c r="CQ27" s="120">
        <v>38786</v>
      </c>
      <c r="CR27" s="120">
        <v>50031</v>
      </c>
      <c r="CS27" s="120">
        <v>19352</v>
      </c>
      <c r="CT27" s="120">
        <v>27788</v>
      </c>
      <c r="CU27" s="120">
        <v>10</v>
      </c>
      <c r="CV27" s="120">
        <v>208</v>
      </c>
      <c r="CW27" s="120">
        <v>4025</v>
      </c>
      <c r="CX27" s="120">
        <v>6687</v>
      </c>
      <c r="CY27" s="120">
        <v>5761</v>
      </c>
      <c r="CZ27" s="120">
        <v>2239</v>
      </c>
      <c r="DA27" s="120">
        <v>1058</v>
      </c>
      <c r="DB27" s="120">
        <v>11058</v>
      </c>
      <c r="DC27" s="120">
        <v>2094</v>
      </c>
      <c r="DD27" s="120">
        <v>5419</v>
      </c>
      <c r="DE27" s="120">
        <v>121</v>
      </c>
      <c r="DF27" s="120">
        <v>58758</v>
      </c>
      <c r="DG27" s="120">
        <v>3981</v>
      </c>
      <c r="DH27" s="120">
        <v>39336</v>
      </c>
      <c r="DI27" s="120">
        <v>23434</v>
      </c>
      <c r="DJ27" s="120">
        <v>1934</v>
      </c>
      <c r="DK27" s="120">
        <v>13923</v>
      </c>
      <c r="DL27" s="120">
        <v>6258</v>
      </c>
      <c r="DM27" s="120">
        <v>4426</v>
      </c>
      <c r="DN27" s="101"/>
      <c r="DO27" s="101"/>
      <c r="DP27" s="101"/>
      <c r="DQ27" s="101"/>
      <c r="DR27" s="101"/>
      <c r="DS27" s="101"/>
      <c r="DT27" s="101"/>
      <c r="DU27" s="101"/>
      <c r="DV27" s="101"/>
      <c r="DW27" s="101"/>
      <c r="DX27" s="101"/>
      <c r="DY27" s="101"/>
      <c r="DZ27" s="101"/>
      <c r="EA27" s="101"/>
      <c r="EB27" s="101"/>
      <c r="EC27" s="101"/>
      <c r="ED27" s="101"/>
      <c r="EE27" s="101"/>
      <c r="EF27" s="101"/>
      <c r="EG27" s="101"/>
    </row>
    <row r="28" spans="1:137" customFormat="1" ht="15.75" customHeight="1">
      <c r="A28" s="116" t="s">
        <v>529</v>
      </c>
      <c r="B28" s="122">
        <v>109.99962574624</v>
      </c>
      <c r="C28" s="122">
        <v>112.49190662789999</v>
      </c>
      <c r="D28" s="123">
        <v>9829785.9434720408</v>
      </c>
      <c r="E28" s="123">
        <v>32890190.415009301</v>
      </c>
      <c r="F28" s="123">
        <v>2951.1007570302299</v>
      </c>
      <c r="G28" s="123">
        <v>6925247.4842508901</v>
      </c>
      <c r="H28" s="123">
        <v>11163435.140967701</v>
      </c>
      <c r="I28" s="123">
        <v>3946420.5930140899</v>
      </c>
      <c r="J28" s="123">
        <v>4941630.42424017</v>
      </c>
      <c r="K28" s="123">
        <v>3573526.7676212001</v>
      </c>
      <c r="L28" s="123">
        <v>103049.05065119499</v>
      </c>
      <c r="M28" s="123">
        <v>1136920.28908991</v>
      </c>
      <c r="N28" s="123">
        <v>1419014.49075709</v>
      </c>
      <c r="O28" s="118">
        <v>13186</v>
      </c>
      <c r="P28" s="104">
        <v>4752</v>
      </c>
      <c r="Q28" s="104">
        <v>6395</v>
      </c>
      <c r="R28" s="104">
        <v>2039</v>
      </c>
      <c r="S28" s="104">
        <v>7906</v>
      </c>
      <c r="T28" s="104">
        <v>2347</v>
      </c>
      <c r="U28" s="104">
        <v>2317</v>
      </c>
      <c r="V28" s="104">
        <v>616</v>
      </c>
      <c r="W28" s="119">
        <v>1964</v>
      </c>
      <c r="X28" s="119">
        <v>3138</v>
      </c>
      <c r="Y28" s="124" t="s">
        <v>474</v>
      </c>
      <c r="Z28" s="119">
        <v>5925</v>
      </c>
      <c r="AA28" s="119">
        <v>2159</v>
      </c>
      <c r="AB28" s="118">
        <v>57344</v>
      </c>
      <c r="AC28" s="119">
        <v>48927</v>
      </c>
      <c r="AD28" s="119">
        <v>5470</v>
      </c>
      <c r="AE28" s="119">
        <v>54397</v>
      </c>
      <c r="AF28" s="119">
        <v>7031</v>
      </c>
      <c r="AG28" s="119">
        <v>14854</v>
      </c>
      <c r="AH28" s="119">
        <v>31443</v>
      </c>
      <c r="AI28" s="119">
        <v>4016</v>
      </c>
      <c r="AJ28" s="127">
        <v>0.47099999999999997</v>
      </c>
      <c r="AK28" s="127">
        <v>0.42799999999999999</v>
      </c>
      <c r="AL28" s="127">
        <v>9.0999999999999998E-2</v>
      </c>
      <c r="AM28" s="127">
        <v>0.114</v>
      </c>
      <c r="AN28" s="127">
        <v>7.2999999999999995E-2</v>
      </c>
      <c r="AO28" s="127">
        <v>0.04</v>
      </c>
      <c r="AP28" s="94">
        <v>140.92983930391401</v>
      </c>
      <c r="AQ28" s="96">
        <v>-3.8916025199464701E-3</v>
      </c>
      <c r="AR28" s="96">
        <v>1.53379250717522E-2</v>
      </c>
      <c r="AS28" s="121">
        <v>146.78499831098199</v>
      </c>
      <c r="AT28" s="126" t="s">
        <v>473</v>
      </c>
      <c r="AU28" s="121">
        <v>132.57237627015601</v>
      </c>
      <c r="AV28" s="121">
        <v>140.52493678840901</v>
      </c>
      <c r="AW28" s="121">
        <v>103.603051619832</v>
      </c>
      <c r="AX28" s="121">
        <v>136.942923052423</v>
      </c>
      <c r="AY28" s="121">
        <v>155.723557661196</v>
      </c>
      <c r="AZ28" s="121">
        <v>137.654514336631</v>
      </c>
      <c r="BA28" s="121">
        <v>143.74255407493899</v>
      </c>
      <c r="BB28" s="121">
        <v>142.438274634507</v>
      </c>
      <c r="BC28" s="121">
        <v>144.34674654405001</v>
      </c>
      <c r="BD28" s="121">
        <v>134.38159452163899</v>
      </c>
      <c r="BE28" s="121">
        <v>134.25835208848099</v>
      </c>
      <c r="BF28" s="121">
        <v>525695</v>
      </c>
      <c r="BG28" s="121">
        <v>8429</v>
      </c>
      <c r="BH28" s="121">
        <v>7220</v>
      </c>
      <c r="BI28" s="121">
        <v>10467</v>
      </c>
      <c r="BJ28" s="120">
        <v>28847</v>
      </c>
      <c r="BK28" s="120">
        <v>94</v>
      </c>
      <c r="BL28" s="120">
        <v>4</v>
      </c>
      <c r="BM28" s="120">
        <v>417</v>
      </c>
      <c r="BN28" s="120">
        <v>0</v>
      </c>
      <c r="BO28" s="120">
        <v>1392</v>
      </c>
      <c r="BP28" s="120">
        <v>38954</v>
      </c>
      <c r="BQ28" s="120" t="s">
        <v>475</v>
      </c>
      <c r="BR28" s="120">
        <v>1217</v>
      </c>
      <c r="BS28" s="120">
        <v>2106</v>
      </c>
      <c r="BT28" s="120">
        <v>1929</v>
      </c>
      <c r="BU28" s="120">
        <v>1498</v>
      </c>
      <c r="BV28" s="120">
        <v>1449</v>
      </c>
      <c r="BW28" s="120">
        <v>2008</v>
      </c>
      <c r="BX28" s="120">
        <v>313</v>
      </c>
      <c r="BY28" s="120">
        <v>4776</v>
      </c>
      <c r="BZ28" s="120">
        <v>4898</v>
      </c>
      <c r="CA28" s="120">
        <v>4567</v>
      </c>
      <c r="CB28" s="120">
        <v>1654</v>
      </c>
      <c r="CC28" s="120">
        <v>8800</v>
      </c>
      <c r="CD28" s="120">
        <v>11171</v>
      </c>
      <c r="CE28" s="120">
        <v>234</v>
      </c>
      <c r="CF28" s="120">
        <v>1814</v>
      </c>
      <c r="CG28" s="120">
        <v>157</v>
      </c>
      <c r="CH28" s="120">
        <v>1228</v>
      </c>
      <c r="CI28" s="120">
        <v>17055</v>
      </c>
      <c r="CJ28" s="120">
        <v>2879</v>
      </c>
      <c r="CK28" s="120">
        <v>3863</v>
      </c>
      <c r="CL28" s="120">
        <v>78</v>
      </c>
      <c r="CM28" s="120">
        <v>6104</v>
      </c>
      <c r="CN28" s="120">
        <v>1125</v>
      </c>
      <c r="CO28" s="120">
        <v>29118</v>
      </c>
      <c r="CP28" s="120">
        <v>17385</v>
      </c>
      <c r="CQ28" s="120">
        <v>38258</v>
      </c>
      <c r="CR28" s="120">
        <v>50935</v>
      </c>
      <c r="CS28" s="120">
        <v>21786</v>
      </c>
      <c r="CT28" s="120">
        <v>28267</v>
      </c>
      <c r="CU28" s="120">
        <v>10</v>
      </c>
      <c r="CV28" s="120">
        <v>210</v>
      </c>
      <c r="CW28" s="120">
        <v>4094</v>
      </c>
      <c r="CX28" s="120">
        <v>6698</v>
      </c>
      <c r="CY28" s="120">
        <v>5626</v>
      </c>
      <c r="CZ28" s="120">
        <v>2212</v>
      </c>
      <c r="DA28" s="120">
        <v>1064</v>
      </c>
      <c r="DB28" s="120">
        <v>10995</v>
      </c>
      <c r="DC28" s="120">
        <v>2147</v>
      </c>
      <c r="DD28" s="120">
        <v>5339</v>
      </c>
      <c r="DE28" s="120">
        <v>119</v>
      </c>
      <c r="DF28" s="120">
        <v>57461</v>
      </c>
      <c r="DG28" s="120">
        <v>4102</v>
      </c>
      <c r="DH28" s="120">
        <v>38624</v>
      </c>
      <c r="DI28" s="120">
        <v>23822</v>
      </c>
      <c r="DJ28" s="120">
        <v>1043</v>
      </c>
      <c r="DK28" s="120">
        <v>14118</v>
      </c>
      <c r="DL28" s="120">
        <v>6625</v>
      </c>
      <c r="DM28" s="120">
        <v>4542</v>
      </c>
      <c r="DN28" s="101"/>
      <c r="DO28" s="101"/>
      <c r="DP28" s="101"/>
      <c r="DQ28" s="101"/>
      <c r="DR28" s="101"/>
      <c r="DS28" s="101"/>
      <c r="DT28" s="101"/>
      <c r="DU28" s="101"/>
      <c r="DV28" s="101"/>
      <c r="DW28" s="101"/>
      <c r="DX28" s="101"/>
      <c r="DY28" s="101"/>
      <c r="DZ28" s="101"/>
      <c r="EA28" s="101"/>
      <c r="EB28" s="101"/>
      <c r="EC28" s="101"/>
      <c r="ED28" s="101"/>
      <c r="EE28" s="101"/>
      <c r="EF28" s="101"/>
      <c r="EG28" s="101"/>
    </row>
    <row r="29" spans="1:137" customFormat="1" ht="15.75" customHeight="1">
      <c r="A29" s="116" t="s">
        <v>530</v>
      </c>
      <c r="B29" s="122">
        <v>125.252935013238</v>
      </c>
      <c r="C29" s="122">
        <v>125.19865324209999</v>
      </c>
      <c r="D29" s="123">
        <v>9809556.4284295198</v>
      </c>
      <c r="E29" s="123">
        <v>36616884.994520999</v>
      </c>
      <c r="F29" s="123">
        <v>1760.40504924481</v>
      </c>
      <c r="G29" s="123">
        <v>6442465.9274667101</v>
      </c>
      <c r="H29" s="123">
        <v>11726365.7785958</v>
      </c>
      <c r="I29" s="123">
        <v>3822762.12809239</v>
      </c>
      <c r="J29" s="123">
        <v>5401793.0901527498</v>
      </c>
      <c r="K29" s="123">
        <v>3848188.1139808199</v>
      </c>
      <c r="L29" s="123">
        <v>95873.850961985401</v>
      </c>
      <c r="M29" s="123">
        <v>1261129.7754291201</v>
      </c>
      <c r="N29" s="123">
        <v>1516936.0701343</v>
      </c>
      <c r="O29" s="118">
        <v>12827</v>
      </c>
      <c r="P29" s="104">
        <v>5670</v>
      </c>
      <c r="Q29" s="104">
        <v>3439</v>
      </c>
      <c r="R29" s="104">
        <v>3718</v>
      </c>
      <c r="S29" s="104">
        <v>3725</v>
      </c>
      <c r="T29" s="104">
        <v>2194</v>
      </c>
      <c r="U29" s="104">
        <v>5989</v>
      </c>
      <c r="V29" s="104">
        <v>919</v>
      </c>
      <c r="W29" s="119">
        <v>2049</v>
      </c>
      <c r="X29" s="119">
        <v>4088</v>
      </c>
      <c r="Y29" s="124" t="s">
        <v>474</v>
      </c>
      <c r="Z29" s="119">
        <v>5159</v>
      </c>
      <c r="AA29" s="119">
        <v>1531</v>
      </c>
      <c r="AB29" s="118">
        <v>43217</v>
      </c>
      <c r="AC29" s="119">
        <v>36751</v>
      </c>
      <c r="AD29" s="119">
        <v>3434</v>
      </c>
      <c r="AE29" s="119">
        <v>3032</v>
      </c>
      <c r="AF29" s="119">
        <v>4692</v>
      </c>
      <c r="AG29" s="119">
        <v>10285</v>
      </c>
      <c r="AH29" s="119">
        <v>24616</v>
      </c>
      <c r="AI29" s="119">
        <v>3624</v>
      </c>
      <c r="AJ29" s="127">
        <v>0.49199999999999999</v>
      </c>
      <c r="AK29" s="127">
        <v>0.439</v>
      </c>
      <c r="AL29" s="127">
        <v>0.107</v>
      </c>
      <c r="AM29" s="127">
        <v>0.11</v>
      </c>
      <c r="AN29" s="127">
        <v>7.8E-2</v>
      </c>
      <c r="AO29" s="127">
        <v>3.3000000000000002E-2</v>
      </c>
      <c r="AP29" s="94">
        <v>140.00420554140601</v>
      </c>
      <c r="AQ29" s="96">
        <v>-6.5680466754197697E-3</v>
      </c>
      <c r="AR29" s="96">
        <v>4.31525279762202E-3</v>
      </c>
      <c r="AS29" s="121">
        <v>143.86993089242199</v>
      </c>
      <c r="AT29" s="126" t="s">
        <v>473</v>
      </c>
      <c r="AU29" s="121">
        <v>132.96939248193101</v>
      </c>
      <c r="AV29" s="121">
        <v>138.754454064139</v>
      </c>
      <c r="AW29" s="121">
        <v>103.09452340423</v>
      </c>
      <c r="AX29" s="121">
        <v>136.19835181760499</v>
      </c>
      <c r="AY29" s="121">
        <v>156.53943195942301</v>
      </c>
      <c r="AZ29" s="121">
        <v>136.07610963016799</v>
      </c>
      <c r="BA29" s="121">
        <v>142.84505657828601</v>
      </c>
      <c r="BB29" s="121">
        <v>143.08683286396899</v>
      </c>
      <c r="BC29" s="121">
        <v>141.48010143271401</v>
      </c>
      <c r="BD29" s="121">
        <v>134.78402882273701</v>
      </c>
      <c r="BE29" s="121">
        <v>133.680817620212</v>
      </c>
      <c r="BF29" s="121">
        <v>516028</v>
      </c>
      <c r="BG29" s="121">
        <v>10533</v>
      </c>
      <c r="BH29" s="121">
        <v>8966</v>
      </c>
      <c r="BI29" s="121">
        <v>13156</v>
      </c>
      <c r="BJ29" s="120">
        <v>30271</v>
      </c>
      <c r="BK29" s="120">
        <v>88</v>
      </c>
      <c r="BL29" s="120">
        <v>4</v>
      </c>
      <c r="BM29" s="120">
        <v>383</v>
      </c>
      <c r="BN29" s="120">
        <v>0</v>
      </c>
      <c r="BO29" s="120">
        <v>1399</v>
      </c>
      <c r="BP29" s="120">
        <v>37867</v>
      </c>
      <c r="BQ29" s="120" t="s">
        <v>475</v>
      </c>
      <c r="BR29" s="120">
        <v>1153</v>
      </c>
      <c r="BS29" s="120">
        <v>2083</v>
      </c>
      <c r="BT29" s="120">
        <v>1890</v>
      </c>
      <c r="BU29" s="120">
        <v>1495</v>
      </c>
      <c r="BV29" s="120">
        <v>1443</v>
      </c>
      <c r="BW29" s="120">
        <v>1946</v>
      </c>
      <c r="BX29" s="120">
        <v>315</v>
      </c>
      <c r="BY29" s="120">
        <v>4904</v>
      </c>
      <c r="BZ29" s="120">
        <v>4830</v>
      </c>
      <c r="CA29" s="120">
        <v>4487</v>
      </c>
      <c r="CB29" s="120">
        <v>1637</v>
      </c>
      <c r="CC29" s="120">
        <v>8530</v>
      </c>
      <c r="CD29" s="120">
        <v>11039</v>
      </c>
      <c r="CE29" s="120">
        <v>228</v>
      </c>
      <c r="CF29" s="120">
        <v>1858</v>
      </c>
      <c r="CG29" s="120">
        <v>154</v>
      </c>
      <c r="CH29" s="120">
        <v>1228</v>
      </c>
      <c r="CI29" s="120">
        <v>16871</v>
      </c>
      <c r="CJ29" s="120">
        <v>2802</v>
      </c>
      <c r="CK29" s="120">
        <v>3791</v>
      </c>
      <c r="CL29" s="120">
        <v>76</v>
      </c>
      <c r="CM29" s="120">
        <v>6150</v>
      </c>
      <c r="CN29" s="120">
        <v>1132</v>
      </c>
      <c r="CO29" s="120">
        <v>28548</v>
      </c>
      <c r="CP29" s="120">
        <v>16806</v>
      </c>
      <c r="CQ29" s="120">
        <v>38366</v>
      </c>
      <c r="CR29" s="120">
        <v>48881</v>
      </c>
      <c r="CS29" s="120">
        <v>18884</v>
      </c>
      <c r="CT29" s="120">
        <v>27801</v>
      </c>
      <c r="CU29" s="120">
        <v>10</v>
      </c>
      <c r="CV29" s="120">
        <v>215</v>
      </c>
      <c r="CW29" s="120">
        <v>3883</v>
      </c>
      <c r="CX29" s="120">
        <v>6687</v>
      </c>
      <c r="CY29" s="120">
        <v>5565</v>
      </c>
      <c r="CZ29" s="120">
        <v>2182</v>
      </c>
      <c r="DA29" s="120">
        <v>1030</v>
      </c>
      <c r="DB29" s="120">
        <v>10656</v>
      </c>
      <c r="DC29" s="120">
        <v>2077</v>
      </c>
      <c r="DD29" s="120">
        <v>5391</v>
      </c>
      <c r="DE29" s="120">
        <v>140</v>
      </c>
      <c r="DF29" s="120">
        <v>55692</v>
      </c>
      <c r="DG29" s="120">
        <v>3479</v>
      </c>
      <c r="DH29" s="120">
        <v>40036</v>
      </c>
      <c r="DI29" s="120">
        <v>23772</v>
      </c>
      <c r="DJ29" s="120">
        <v>1028</v>
      </c>
      <c r="DK29" s="120">
        <v>13984</v>
      </c>
      <c r="DL29" s="120">
        <v>6202</v>
      </c>
      <c r="DM29" s="120">
        <v>4259</v>
      </c>
      <c r="DN29" s="101"/>
      <c r="DO29" s="101"/>
      <c r="DP29" s="101"/>
      <c r="DQ29" s="101"/>
      <c r="DR29" s="101"/>
      <c r="DS29" s="101"/>
      <c r="DT29" s="101"/>
      <c r="DU29" s="101"/>
      <c r="DV29" s="101"/>
      <c r="DW29" s="101"/>
      <c r="DX29" s="101"/>
      <c r="DY29" s="101"/>
      <c r="DZ29" s="101"/>
      <c r="EA29" s="101"/>
      <c r="EB29" s="101"/>
      <c r="EC29" s="101"/>
      <c r="ED29" s="101"/>
      <c r="EE29" s="101"/>
      <c r="EF29" s="101"/>
      <c r="EG29" s="101"/>
    </row>
    <row r="30" spans="1:137" customFormat="1" ht="15.75" customHeight="1">
      <c r="A30" s="116" t="s">
        <v>531</v>
      </c>
      <c r="B30" s="122">
        <v>128.080107506704</v>
      </c>
      <c r="C30" s="122">
        <v>126.432805785588</v>
      </c>
      <c r="D30" s="123">
        <v>10308460.526336901</v>
      </c>
      <c r="E30" s="123">
        <v>38020471.401809603</v>
      </c>
      <c r="F30" s="123">
        <v>1877.6682681172299</v>
      </c>
      <c r="G30" s="123">
        <v>6824105.9513326101</v>
      </c>
      <c r="H30" s="123">
        <v>12945097.4680118</v>
      </c>
      <c r="I30" s="123">
        <v>3823690.8648225502</v>
      </c>
      <c r="J30" s="123">
        <v>5773593.45624384</v>
      </c>
      <c r="K30" s="123">
        <v>3950261.3672798099</v>
      </c>
      <c r="L30" s="123">
        <v>97025.207380031599</v>
      </c>
      <c r="M30" s="123">
        <v>1252781.47970835</v>
      </c>
      <c r="N30" s="123">
        <v>1710447.44616278</v>
      </c>
      <c r="O30" s="118">
        <v>14815</v>
      </c>
      <c r="P30" s="104">
        <v>5488</v>
      </c>
      <c r="Q30" s="104">
        <v>5262</v>
      </c>
      <c r="R30" s="104">
        <v>4065</v>
      </c>
      <c r="S30" s="104">
        <v>5889</v>
      </c>
      <c r="T30" s="104">
        <v>2694</v>
      </c>
      <c r="U30" s="104">
        <v>4000</v>
      </c>
      <c r="V30" s="104">
        <v>2232</v>
      </c>
      <c r="W30" s="119">
        <v>4270</v>
      </c>
      <c r="X30" s="119">
        <v>3459</v>
      </c>
      <c r="Y30" s="124" t="s">
        <v>474</v>
      </c>
      <c r="Z30" s="119">
        <v>5478</v>
      </c>
      <c r="AA30" s="119">
        <v>1608</v>
      </c>
      <c r="AB30" s="118">
        <v>40368</v>
      </c>
      <c r="AC30" s="119">
        <v>34393</v>
      </c>
      <c r="AD30" s="119">
        <v>3049</v>
      </c>
      <c r="AE30" s="119">
        <v>2926</v>
      </c>
      <c r="AF30" s="119">
        <v>4482</v>
      </c>
      <c r="AG30" s="119">
        <v>10494</v>
      </c>
      <c r="AH30" s="119">
        <v>21790</v>
      </c>
      <c r="AI30" s="119">
        <v>3602</v>
      </c>
      <c r="AJ30" s="127">
        <v>0.49</v>
      </c>
      <c r="AK30" s="127">
        <v>0.433</v>
      </c>
      <c r="AL30" s="127">
        <v>0.11600000000000001</v>
      </c>
      <c r="AM30" s="127">
        <v>0.13100000000000001</v>
      </c>
      <c r="AN30" s="127">
        <v>7.8E-2</v>
      </c>
      <c r="AO30" s="127">
        <v>5.1999999999999998E-2</v>
      </c>
      <c r="AP30" s="94">
        <v>139.30000000000001</v>
      </c>
      <c r="AQ30" s="96">
        <v>-5.0000000000000001E-3</v>
      </c>
      <c r="AR30" s="96">
        <v>-8.9999999999999993E-3</v>
      </c>
      <c r="AS30" s="121">
        <v>141.06879528658399</v>
      </c>
      <c r="AT30" s="126" t="s">
        <v>473</v>
      </c>
      <c r="AU30" s="121">
        <v>134.51798801121501</v>
      </c>
      <c r="AV30" s="121">
        <v>136.02190708472099</v>
      </c>
      <c r="AW30" s="121">
        <v>103.00753744563001</v>
      </c>
      <c r="AX30" s="121">
        <v>137.347359446132</v>
      </c>
      <c r="AY30" s="121">
        <v>156.881531187158</v>
      </c>
      <c r="AZ30" s="121">
        <v>135.237874301923</v>
      </c>
      <c r="BA30" s="121">
        <v>142.244470324498</v>
      </c>
      <c r="BB30" s="121">
        <v>142.73604983740299</v>
      </c>
      <c r="BC30" s="121">
        <v>138.725495607977</v>
      </c>
      <c r="BD30" s="121">
        <v>136.35375807063301</v>
      </c>
      <c r="BE30" s="121">
        <v>133.25789425465999</v>
      </c>
      <c r="BF30" s="121">
        <v>515418</v>
      </c>
      <c r="BG30" s="121">
        <v>9823</v>
      </c>
      <c r="BH30" s="121">
        <v>8377</v>
      </c>
      <c r="BI30" s="121">
        <v>12212</v>
      </c>
      <c r="BJ30" s="120">
        <v>30621</v>
      </c>
      <c r="BK30" s="120">
        <v>91</v>
      </c>
      <c r="BL30" s="120">
        <v>4</v>
      </c>
      <c r="BM30" s="120">
        <v>305</v>
      </c>
      <c r="BN30" s="120">
        <v>0</v>
      </c>
      <c r="BO30" s="120">
        <v>1417</v>
      </c>
      <c r="BP30" s="120">
        <v>37750</v>
      </c>
      <c r="BQ30" s="120" t="s">
        <v>475</v>
      </c>
      <c r="BR30" s="120">
        <v>1186</v>
      </c>
      <c r="BS30" s="120">
        <v>2081</v>
      </c>
      <c r="BT30" s="120">
        <v>1881</v>
      </c>
      <c r="BU30" s="120">
        <v>1460</v>
      </c>
      <c r="BV30" s="120">
        <v>1445</v>
      </c>
      <c r="BW30" s="120">
        <v>1867</v>
      </c>
      <c r="BX30" s="120">
        <v>313</v>
      </c>
      <c r="BY30" s="120">
        <v>4786</v>
      </c>
      <c r="BZ30" s="120">
        <v>4809</v>
      </c>
      <c r="CA30" s="120">
        <v>4491</v>
      </c>
      <c r="CB30" s="120">
        <v>1630</v>
      </c>
      <c r="CC30" s="120">
        <v>8516</v>
      </c>
      <c r="CD30" s="120">
        <v>11015</v>
      </c>
      <c r="CE30" s="120">
        <v>229</v>
      </c>
      <c r="CF30" s="120">
        <v>1880</v>
      </c>
      <c r="CG30" s="120">
        <v>154</v>
      </c>
      <c r="CH30" s="120">
        <v>1225</v>
      </c>
      <c r="CI30" s="120">
        <v>16639</v>
      </c>
      <c r="CJ30" s="120">
        <v>2693</v>
      </c>
      <c r="CK30" s="120">
        <v>3767</v>
      </c>
      <c r="CL30" s="120">
        <v>73</v>
      </c>
      <c r="CM30" s="120">
        <v>6177</v>
      </c>
      <c r="CN30" s="120">
        <v>1133</v>
      </c>
      <c r="CO30" s="120">
        <v>28670</v>
      </c>
      <c r="CP30" s="120">
        <v>16697</v>
      </c>
      <c r="CQ30" s="120">
        <v>38327</v>
      </c>
      <c r="CR30" s="120">
        <v>48333</v>
      </c>
      <c r="CS30" s="120">
        <v>18809</v>
      </c>
      <c r="CT30" s="120">
        <v>28295</v>
      </c>
      <c r="CU30" s="120">
        <v>9</v>
      </c>
      <c r="CV30" s="120">
        <v>216</v>
      </c>
      <c r="CW30" s="120">
        <v>3764</v>
      </c>
      <c r="CX30" s="120">
        <v>6774</v>
      </c>
      <c r="CY30" s="120">
        <v>5577</v>
      </c>
      <c r="CZ30" s="120">
        <v>2216</v>
      </c>
      <c r="DA30" s="120">
        <v>1021</v>
      </c>
      <c r="DB30" s="120">
        <v>10609</v>
      </c>
      <c r="DC30" s="120">
        <v>1441</v>
      </c>
      <c r="DD30" s="120">
        <v>5507</v>
      </c>
      <c r="DE30" s="120">
        <v>126</v>
      </c>
      <c r="DF30" s="120">
        <v>54982</v>
      </c>
      <c r="DG30" s="120">
        <v>2809</v>
      </c>
      <c r="DH30" s="120">
        <v>41028</v>
      </c>
      <c r="DI30" s="120">
        <v>24032</v>
      </c>
      <c r="DJ30" s="120">
        <v>1014</v>
      </c>
      <c r="DK30" s="120">
        <v>14077</v>
      </c>
      <c r="DL30" s="120">
        <v>6724</v>
      </c>
      <c r="DM30" s="120">
        <v>4342</v>
      </c>
      <c r="DN30" s="101"/>
      <c r="DO30" s="101"/>
      <c r="DP30" s="101"/>
      <c r="DQ30" s="101"/>
      <c r="DR30" s="101"/>
      <c r="DS30" s="101"/>
      <c r="DT30" s="101"/>
      <c r="DU30" s="101"/>
      <c r="DV30" s="101"/>
      <c r="DW30" s="101"/>
      <c r="DX30" s="101"/>
      <c r="DY30" s="101"/>
      <c r="DZ30" s="101"/>
      <c r="EA30" s="101"/>
      <c r="EB30" s="101"/>
      <c r="EC30" s="101"/>
      <c r="ED30" s="101"/>
      <c r="EE30" s="101"/>
      <c r="EF30" s="101"/>
      <c r="EG30" s="101"/>
    </row>
    <row r="31" spans="1:137" customFormat="1" ht="15.75" customHeight="1">
      <c r="A31" s="116" t="s">
        <v>532</v>
      </c>
      <c r="B31" s="122">
        <v>128.31667134165201</v>
      </c>
      <c r="C31" s="122">
        <v>129.0154970486</v>
      </c>
      <c r="D31" s="123">
        <v>10519481.010097399</v>
      </c>
      <c r="E31" s="123">
        <v>41339867.200424403</v>
      </c>
      <c r="F31" s="123">
        <v>2164.7647378415199</v>
      </c>
      <c r="G31" s="123">
        <v>7518744.3663656898</v>
      </c>
      <c r="H31" s="123">
        <v>14198857.1785569</v>
      </c>
      <c r="I31" s="123">
        <v>4279807.1317809699</v>
      </c>
      <c r="J31" s="123">
        <v>5880240.98841359</v>
      </c>
      <c r="K31" s="123">
        <v>4568873.2564029302</v>
      </c>
      <c r="L31" s="123">
        <v>103883.524673679</v>
      </c>
      <c r="M31" s="123">
        <v>1613177.81293056</v>
      </c>
      <c r="N31" s="123">
        <v>1876345.4974418101</v>
      </c>
      <c r="O31" s="118">
        <v>13791</v>
      </c>
      <c r="P31" s="104">
        <v>2430</v>
      </c>
      <c r="Q31" s="104">
        <v>4734</v>
      </c>
      <c r="R31" s="104">
        <v>6627</v>
      </c>
      <c r="S31" s="104">
        <v>5132</v>
      </c>
      <c r="T31" s="104">
        <v>2076</v>
      </c>
      <c r="U31" s="104">
        <v>5003</v>
      </c>
      <c r="V31" s="104">
        <v>1580</v>
      </c>
      <c r="W31" s="119">
        <v>3188</v>
      </c>
      <c r="X31" s="119">
        <v>4278</v>
      </c>
      <c r="Y31" s="124" t="s">
        <v>474</v>
      </c>
      <c r="Z31" s="119">
        <v>4702</v>
      </c>
      <c r="AA31" s="119">
        <v>1623</v>
      </c>
      <c r="AB31" s="118">
        <v>41734</v>
      </c>
      <c r="AC31" s="119">
        <v>35213</v>
      </c>
      <c r="AD31" s="119">
        <v>3252</v>
      </c>
      <c r="AE31" s="119">
        <v>3269</v>
      </c>
      <c r="AF31" s="119">
        <v>4347</v>
      </c>
      <c r="AG31" s="119">
        <v>10424</v>
      </c>
      <c r="AH31" s="119">
        <v>25126</v>
      </c>
      <c r="AI31" s="119">
        <v>1837</v>
      </c>
      <c r="AJ31" s="127">
        <v>0.42499999999999999</v>
      </c>
      <c r="AK31" s="127">
        <v>0.42099999999999999</v>
      </c>
      <c r="AL31" s="127">
        <v>6.9000000000000006E-2</v>
      </c>
      <c r="AM31" s="127">
        <v>9.0999999999999998E-2</v>
      </c>
      <c r="AN31" s="127">
        <v>6.0999999999999999E-2</v>
      </c>
      <c r="AO31" s="127">
        <v>0.03</v>
      </c>
      <c r="AP31" s="94">
        <v>139.73841288451899</v>
      </c>
      <c r="AQ31" s="96">
        <v>0.27923772002675901</v>
      </c>
      <c r="AR31" s="96">
        <v>-1.23127421962582</v>
      </c>
      <c r="AS31" s="121">
        <v>141.87903174296</v>
      </c>
      <c r="AT31" s="126" t="s">
        <v>473</v>
      </c>
      <c r="AU31" s="121">
        <v>138.13380909236801</v>
      </c>
      <c r="AV31" s="121">
        <v>135.27377307548801</v>
      </c>
      <c r="AW31" s="121">
        <v>104.375156232767</v>
      </c>
      <c r="AX31" s="121">
        <v>135.962025506906</v>
      </c>
      <c r="AY31" s="121">
        <v>157.693496576402</v>
      </c>
      <c r="AZ31" s="121">
        <v>136.52198922197101</v>
      </c>
      <c r="BA31" s="121">
        <v>141.624536946505</v>
      </c>
      <c r="BB31" s="121">
        <v>143.21178151845001</v>
      </c>
      <c r="BC31" s="121">
        <v>139.52227319257301</v>
      </c>
      <c r="BD31" s="121">
        <v>140.01892434479001</v>
      </c>
      <c r="BE31" s="121">
        <v>132.91470673097299</v>
      </c>
      <c r="BF31" s="121">
        <v>518507</v>
      </c>
      <c r="BG31" s="121">
        <v>12278</v>
      </c>
      <c r="BH31" s="121">
        <v>10504</v>
      </c>
      <c r="BI31" s="121">
        <v>15132</v>
      </c>
      <c r="BJ31" s="120">
        <v>30241</v>
      </c>
      <c r="BK31" s="120">
        <v>83</v>
      </c>
      <c r="BL31" s="120">
        <v>4</v>
      </c>
      <c r="BM31" s="120">
        <v>307</v>
      </c>
      <c r="BN31" s="120">
        <v>0</v>
      </c>
      <c r="BO31" s="120">
        <v>1443</v>
      </c>
      <c r="BP31" s="120">
        <v>37692</v>
      </c>
      <c r="BQ31" s="120" t="s">
        <v>475</v>
      </c>
      <c r="BR31" s="120">
        <v>1186</v>
      </c>
      <c r="BS31" s="120">
        <v>2081</v>
      </c>
      <c r="BT31" s="120">
        <v>1902</v>
      </c>
      <c r="BU31" s="120">
        <v>1467</v>
      </c>
      <c r="BV31" s="120">
        <v>1482</v>
      </c>
      <c r="BW31" s="120">
        <v>1877</v>
      </c>
      <c r="BX31" s="120">
        <v>310</v>
      </c>
      <c r="BY31" s="120">
        <v>4610</v>
      </c>
      <c r="BZ31" s="120">
        <v>4811</v>
      </c>
      <c r="CA31" s="120">
        <v>4545</v>
      </c>
      <c r="CB31" s="120">
        <v>1630</v>
      </c>
      <c r="CC31" s="120">
        <v>8497</v>
      </c>
      <c r="CD31" s="120">
        <v>10983</v>
      </c>
      <c r="CE31" s="120">
        <v>224</v>
      </c>
      <c r="CF31" s="120">
        <v>1872</v>
      </c>
      <c r="CG31" s="120">
        <v>149</v>
      </c>
      <c r="CH31" s="120">
        <v>1219</v>
      </c>
      <c r="CI31" s="120">
        <v>16231</v>
      </c>
      <c r="CJ31" s="120">
        <v>2662</v>
      </c>
      <c r="CK31" s="120">
        <v>3792</v>
      </c>
      <c r="CL31" s="120">
        <v>81</v>
      </c>
      <c r="CM31" s="120">
        <v>6192</v>
      </c>
      <c r="CN31" s="120">
        <v>1144</v>
      </c>
      <c r="CO31" s="120">
        <v>29712</v>
      </c>
      <c r="CP31" s="120">
        <v>16723</v>
      </c>
      <c r="CQ31" s="120">
        <v>38383</v>
      </c>
      <c r="CR31" s="120">
        <v>48877</v>
      </c>
      <c r="CS31" s="120">
        <v>19686</v>
      </c>
      <c r="CT31" s="120">
        <v>28569</v>
      </c>
      <c r="CU31" s="120">
        <v>12</v>
      </c>
      <c r="CV31" s="120">
        <v>220</v>
      </c>
      <c r="CW31" s="120">
        <v>3789</v>
      </c>
      <c r="CX31" s="120">
        <v>6747</v>
      </c>
      <c r="CY31" s="120">
        <v>5474</v>
      </c>
      <c r="CZ31" s="120">
        <v>2147</v>
      </c>
      <c r="DA31" s="120">
        <v>1020</v>
      </c>
      <c r="DB31" s="120">
        <v>10685</v>
      </c>
      <c r="DC31" s="120">
        <v>1067</v>
      </c>
      <c r="DD31" s="120">
        <v>5552</v>
      </c>
      <c r="DE31" s="120">
        <v>126</v>
      </c>
      <c r="DF31" s="120">
        <v>55515</v>
      </c>
      <c r="DG31" s="120">
        <v>2874</v>
      </c>
      <c r="DH31" s="120">
        <v>41579</v>
      </c>
      <c r="DI31" s="120">
        <v>24253</v>
      </c>
      <c r="DJ31" s="120">
        <v>1045</v>
      </c>
      <c r="DK31" s="120">
        <v>14180</v>
      </c>
      <c r="DL31" s="120">
        <v>6875</v>
      </c>
      <c r="DM31" s="120">
        <v>4273</v>
      </c>
      <c r="DN31" s="101"/>
      <c r="DO31" s="101"/>
      <c r="DP31" s="101"/>
      <c r="DQ31" s="101"/>
      <c r="DR31" s="101"/>
      <c r="DS31" s="101"/>
      <c r="DT31" s="101"/>
      <c r="DU31" s="101"/>
      <c r="DV31" s="101"/>
      <c r="DW31" s="101"/>
      <c r="DX31" s="101"/>
      <c r="DY31" s="101"/>
      <c r="DZ31" s="101"/>
      <c r="EA31" s="101"/>
      <c r="EB31" s="101"/>
      <c r="EC31" s="101"/>
      <c r="ED31" s="101"/>
      <c r="EE31" s="101"/>
      <c r="EF31" s="101"/>
      <c r="EG31" s="101"/>
    </row>
    <row r="32" spans="1:137" customFormat="1" ht="15.75" customHeight="1">
      <c r="A32" s="116" t="s">
        <v>533</v>
      </c>
      <c r="B32" s="122">
        <v>132.81166555480701</v>
      </c>
      <c r="C32" s="122">
        <v>134.85702647119999</v>
      </c>
      <c r="D32" s="123">
        <v>11781381.3364622</v>
      </c>
      <c r="E32" s="123">
        <v>43939348.800249003</v>
      </c>
      <c r="F32" s="123">
        <v>3361.7822347149099</v>
      </c>
      <c r="G32" s="123">
        <v>7740774.4903413104</v>
      </c>
      <c r="H32" s="123">
        <v>14845620.997365899</v>
      </c>
      <c r="I32" s="123">
        <v>4548751.9042775603</v>
      </c>
      <c r="J32" s="123">
        <v>5561612.9753207099</v>
      </c>
      <c r="K32" s="123">
        <v>4698066.7230153298</v>
      </c>
      <c r="L32" s="123">
        <v>111886.810641424</v>
      </c>
      <c r="M32" s="123">
        <v>1563343.84751442</v>
      </c>
      <c r="N32" s="123">
        <v>2115952.4460206302</v>
      </c>
      <c r="O32" s="118">
        <v>11048</v>
      </c>
      <c r="P32" s="104">
        <v>5062</v>
      </c>
      <c r="Q32" s="104">
        <v>3213</v>
      </c>
      <c r="R32" s="104">
        <v>2773</v>
      </c>
      <c r="S32" s="104">
        <v>3581</v>
      </c>
      <c r="T32" s="104">
        <v>1068</v>
      </c>
      <c r="U32" s="104">
        <v>6044</v>
      </c>
      <c r="V32" s="104">
        <v>355</v>
      </c>
      <c r="W32" s="119">
        <v>2131</v>
      </c>
      <c r="X32" s="119">
        <v>2678</v>
      </c>
      <c r="Y32" s="124" t="s">
        <v>474</v>
      </c>
      <c r="Z32" s="119">
        <v>4397</v>
      </c>
      <c r="AA32" s="119">
        <v>1842</v>
      </c>
      <c r="AB32" s="118">
        <v>56972</v>
      </c>
      <c r="AC32" s="119">
        <v>52393</v>
      </c>
      <c r="AD32" s="119">
        <v>2743</v>
      </c>
      <c r="AE32" s="119">
        <v>1836</v>
      </c>
      <c r="AF32" s="119">
        <v>4875</v>
      </c>
      <c r="AG32" s="119">
        <v>14109</v>
      </c>
      <c r="AH32" s="119">
        <v>30627</v>
      </c>
      <c r="AI32" s="119">
        <v>7361</v>
      </c>
      <c r="AJ32" s="127">
        <v>0.46718918840276802</v>
      </c>
      <c r="AK32" s="127">
        <v>0.43022932849432</v>
      </c>
      <c r="AL32" s="127">
        <v>7.9111119918693407E-2</v>
      </c>
      <c r="AM32" s="127">
        <v>0.106</v>
      </c>
      <c r="AN32" s="127">
        <v>6.4000000000000001E-2</v>
      </c>
      <c r="AO32" s="127">
        <v>4.2999999999999997E-2</v>
      </c>
      <c r="AP32" s="94">
        <v>139.79269446251999</v>
      </c>
      <c r="AQ32" s="96">
        <v>3.8845137052656603E-2</v>
      </c>
      <c r="AR32" s="96">
        <v>-0.80688720501698197</v>
      </c>
      <c r="AS32" s="121">
        <v>141.64395290340099</v>
      </c>
      <c r="AT32" s="126" t="s">
        <v>473</v>
      </c>
      <c r="AU32" s="121">
        <v>139.96280323026801</v>
      </c>
      <c r="AV32" s="121">
        <v>134.40691860329301</v>
      </c>
      <c r="AW32" s="121">
        <v>105.857779532724</v>
      </c>
      <c r="AX32" s="121">
        <v>137.68356046334</v>
      </c>
      <c r="AY32" s="121">
        <v>156.009533022836</v>
      </c>
      <c r="AZ32" s="121">
        <v>136.914439824662</v>
      </c>
      <c r="BA32" s="121">
        <v>140.74528525731901</v>
      </c>
      <c r="BB32" s="121">
        <v>145.02435521312401</v>
      </c>
      <c r="BC32" s="121">
        <v>139.29109925748401</v>
      </c>
      <c r="BD32" s="121">
        <v>141.872878807527</v>
      </c>
      <c r="BE32" s="121">
        <v>132.834830758294</v>
      </c>
      <c r="BF32" s="121">
        <v>524532</v>
      </c>
      <c r="BG32" s="121">
        <v>11158</v>
      </c>
      <c r="BH32" s="121">
        <v>9552</v>
      </c>
      <c r="BI32" s="121">
        <v>13775</v>
      </c>
      <c r="BJ32" s="120">
        <v>29052</v>
      </c>
      <c r="BK32" s="120">
        <v>85</v>
      </c>
      <c r="BL32" s="120">
        <v>4</v>
      </c>
      <c r="BM32" s="120">
        <v>314</v>
      </c>
      <c r="BN32" s="120">
        <v>0</v>
      </c>
      <c r="BO32" s="120">
        <v>1452</v>
      </c>
      <c r="BP32" s="120">
        <v>37992</v>
      </c>
      <c r="BQ32" s="120" t="s">
        <v>475</v>
      </c>
      <c r="BR32" s="120">
        <v>1196</v>
      </c>
      <c r="BS32" s="120">
        <v>2035</v>
      </c>
      <c r="BT32" s="120">
        <v>1870</v>
      </c>
      <c r="BU32" s="120">
        <v>1456</v>
      </c>
      <c r="BV32" s="120">
        <v>1485</v>
      </c>
      <c r="BW32" s="120">
        <v>1885</v>
      </c>
      <c r="BX32" s="120">
        <v>313</v>
      </c>
      <c r="BY32" s="120">
        <v>4761</v>
      </c>
      <c r="BZ32" s="120">
        <v>4873</v>
      </c>
      <c r="CA32" s="120">
        <v>4966</v>
      </c>
      <c r="CB32" s="120">
        <v>1624</v>
      </c>
      <c r="CC32" s="120">
        <v>8500</v>
      </c>
      <c r="CD32" s="120">
        <v>10971</v>
      </c>
      <c r="CE32" s="120">
        <v>222</v>
      </c>
      <c r="CF32" s="120">
        <v>1902</v>
      </c>
      <c r="CG32" s="120">
        <v>151</v>
      </c>
      <c r="CH32" s="120">
        <v>1235</v>
      </c>
      <c r="CI32" s="120">
        <v>16003</v>
      </c>
      <c r="CJ32" s="120">
        <v>2663</v>
      </c>
      <c r="CK32" s="120">
        <v>3797</v>
      </c>
      <c r="CL32" s="120">
        <v>83</v>
      </c>
      <c r="CM32" s="120">
        <v>6264</v>
      </c>
      <c r="CN32" s="120">
        <v>1155</v>
      </c>
      <c r="CO32" s="120">
        <v>29727</v>
      </c>
      <c r="CP32" s="120">
        <v>16829</v>
      </c>
      <c r="CQ32" s="120">
        <v>38373</v>
      </c>
      <c r="CR32" s="120">
        <v>50260</v>
      </c>
      <c r="CS32" s="120">
        <v>22527</v>
      </c>
      <c r="CT32" s="120">
        <v>28820</v>
      </c>
      <c r="CU32" s="120">
        <v>12</v>
      </c>
      <c r="CV32" s="120">
        <v>288</v>
      </c>
      <c r="CW32" s="120">
        <v>3809</v>
      </c>
      <c r="CX32" s="120">
        <v>6779</v>
      </c>
      <c r="CY32" s="120">
        <v>5400</v>
      </c>
      <c r="CZ32" s="120">
        <v>2091</v>
      </c>
      <c r="DA32" s="120">
        <v>1018</v>
      </c>
      <c r="DB32" s="120">
        <v>10752</v>
      </c>
      <c r="DC32" s="120">
        <v>1041</v>
      </c>
      <c r="DD32" s="120">
        <v>5595</v>
      </c>
      <c r="DE32" s="120">
        <v>130</v>
      </c>
      <c r="DF32" s="120">
        <v>56349</v>
      </c>
      <c r="DG32" s="120">
        <v>3183</v>
      </c>
      <c r="DH32" s="120">
        <v>40693</v>
      </c>
      <c r="DI32" s="120">
        <v>24506</v>
      </c>
      <c r="DJ32" s="120">
        <v>1054</v>
      </c>
      <c r="DK32" s="120">
        <v>14597</v>
      </c>
      <c r="DL32" s="120">
        <v>7570</v>
      </c>
      <c r="DM32" s="120">
        <v>4402</v>
      </c>
      <c r="DN32" s="101"/>
      <c r="DO32" s="101"/>
      <c r="DP32" s="101"/>
      <c r="DQ32" s="101"/>
      <c r="DR32" s="101"/>
      <c r="DS32" s="101"/>
      <c r="DT32" s="101"/>
      <c r="DU32" s="101"/>
      <c r="DV32" s="101"/>
      <c r="DW32" s="101"/>
      <c r="DX32" s="101"/>
      <c r="DY32" s="101"/>
      <c r="DZ32" s="101"/>
      <c r="EA32" s="101"/>
      <c r="EB32" s="101"/>
      <c r="EC32" s="101"/>
      <c r="ED32" s="101"/>
      <c r="EE32" s="101"/>
      <c r="EF32" s="101"/>
      <c r="EG32" s="101"/>
    </row>
    <row r="33" spans="1:137" customFormat="1" ht="15.75" customHeight="1">
      <c r="A33" s="116" t="s">
        <v>534</v>
      </c>
      <c r="B33" s="122">
        <v>148.055600816865</v>
      </c>
      <c r="C33" s="122">
        <v>142.82767164859999</v>
      </c>
      <c r="D33" s="123">
        <v>12174755.218319001</v>
      </c>
      <c r="E33" s="123">
        <v>50436126.052478097</v>
      </c>
      <c r="F33" s="123">
        <v>7016.6936652291297</v>
      </c>
      <c r="G33" s="123">
        <v>7871462.1180353696</v>
      </c>
      <c r="H33" s="123">
        <v>15607516.6980319</v>
      </c>
      <c r="I33" s="123">
        <v>4798906.0200289804</v>
      </c>
      <c r="J33" s="123">
        <v>5754967.8686376801</v>
      </c>
      <c r="K33" s="123">
        <v>4943195.1144398097</v>
      </c>
      <c r="L33" s="123">
        <v>139951.73063033199</v>
      </c>
      <c r="M33" s="123">
        <v>1706108.5497276799</v>
      </c>
      <c r="N33" s="123">
        <v>2285603.2013421999</v>
      </c>
      <c r="O33" s="118">
        <v>10737</v>
      </c>
      <c r="P33" s="104">
        <v>5108</v>
      </c>
      <c r="Q33" s="104">
        <v>2568</v>
      </c>
      <c r="R33" s="104">
        <v>3061</v>
      </c>
      <c r="S33" s="104">
        <v>2874</v>
      </c>
      <c r="T33" s="104">
        <v>2122</v>
      </c>
      <c r="U33" s="104">
        <v>5367</v>
      </c>
      <c r="V33" s="104">
        <v>374</v>
      </c>
      <c r="W33" s="119">
        <v>2057</v>
      </c>
      <c r="X33" s="119">
        <v>2868</v>
      </c>
      <c r="Y33" s="119">
        <v>2456</v>
      </c>
      <c r="Z33" s="119">
        <v>1648</v>
      </c>
      <c r="AA33" s="119">
        <v>1708</v>
      </c>
      <c r="AB33" s="118">
        <v>53265</v>
      </c>
      <c r="AC33" s="119">
        <v>46641</v>
      </c>
      <c r="AD33" s="119">
        <v>3708</v>
      </c>
      <c r="AE33" s="119">
        <v>2916</v>
      </c>
      <c r="AF33" s="119">
        <v>5717</v>
      </c>
      <c r="AG33" s="119">
        <v>10960</v>
      </c>
      <c r="AH33" s="119">
        <v>33826</v>
      </c>
      <c r="AI33" s="119">
        <v>2762</v>
      </c>
      <c r="AJ33" s="127">
        <v>0.47699999999999998</v>
      </c>
      <c r="AK33" s="127">
        <v>0.42799999999999999</v>
      </c>
      <c r="AL33" s="127">
        <v>0.10199999999999999</v>
      </c>
      <c r="AM33" s="127">
        <v>0.13500000000000001</v>
      </c>
      <c r="AN33" s="127">
        <v>8.7999999999999995E-2</v>
      </c>
      <c r="AO33" s="127">
        <v>4.5999999999999999E-2</v>
      </c>
      <c r="AP33" s="94">
        <v>141.01889060791001</v>
      </c>
      <c r="AQ33" s="96">
        <v>0.87715323758852404</v>
      </c>
      <c r="AR33" s="96">
        <v>0.72475327621737096</v>
      </c>
      <c r="AS33" s="121">
        <v>142.31943634166501</v>
      </c>
      <c r="AT33" s="126" t="s">
        <v>473</v>
      </c>
      <c r="AU33" s="121">
        <v>149.855268476502</v>
      </c>
      <c r="AV33" s="121">
        <v>134.643863963059</v>
      </c>
      <c r="AW33" s="121">
        <v>106.441177586965</v>
      </c>
      <c r="AX33" s="121">
        <v>137.27567564577399</v>
      </c>
      <c r="AY33" s="121">
        <v>156.54272348454401</v>
      </c>
      <c r="AZ33" s="121">
        <v>138.11985259423901</v>
      </c>
      <c r="BA33" s="121">
        <v>142.52697728160501</v>
      </c>
      <c r="BB33" s="121">
        <v>144.80101618197901</v>
      </c>
      <c r="BC33" s="121">
        <v>139.955362212008</v>
      </c>
      <c r="BD33" s="121">
        <v>151.900346753262</v>
      </c>
      <c r="BE33" s="121">
        <v>133.03557723499901</v>
      </c>
      <c r="BF33" s="121">
        <v>522635</v>
      </c>
      <c r="BG33" s="121">
        <v>13645</v>
      </c>
      <c r="BH33" s="121">
        <v>11625</v>
      </c>
      <c r="BI33" s="121">
        <v>16895</v>
      </c>
      <c r="BJ33" s="120">
        <v>30240</v>
      </c>
      <c r="BK33" s="120">
        <v>82</v>
      </c>
      <c r="BL33" s="120">
        <v>4</v>
      </c>
      <c r="BM33" s="120">
        <v>315</v>
      </c>
      <c r="BN33" s="120">
        <v>0</v>
      </c>
      <c r="BO33" s="120">
        <v>1450</v>
      </c>
      <c r="BP33" s="120">
        <v>38216</v>
      </c>
      <c r="BQ33" s="120" t="s">
        <v>475</v>
      </c>
      <c r="BR33" s="120">
        <v>1251</v>
      </c>
      <c r="BS33" s="120">
        <v>2070</v>
      </c>
      <c r="BT33" s="120">
        <v>1947</v>
      </c>
      <c r="BU33" s="120">
        <v>1444</v>
      </c>
      <c r="BV33" s="120">
        <v>1490</v>
      </c>
      <c r="BW33" s="120">
        <v>1879</v>
      </c>
      <c r="BX33" s="120">
        <v>317</v>
      </c>
      <c r="BY33" s="120">
        <v>4710</v>
      </c>
      <c r="BZ33" s="120">
        <v>4933</v>
      </c>
      <c r="CA33" s="120">
        <v>5006</v>
      </c>
      <c r="CB33" s="120">
        <v>1615</v>
      </c>
      <c r="CC33" s="120">
        <v>8423</v>
      </c>
      <c r="CD33" s="120">
        <v>11036</v>
      </c>
      <c r="CE33" s="120">
        <v>219</v>
      </c>
      <c r="CF33" s="120">
        <v>1910</v>
      </c>
      <c r="CG33" s="120">
        <v>157</v>
      </c>
      <c r="CH33" s="120">
        <v>1278</v>
      </c>
      <c r="CI33" s="120">
        <v>15860</v>
      </c>
      <c r="CJ33" s="120">
        <v>2581</v>
      </c>
      <c r="CK33" s="120">
        <v>3863</v>
      </c>
      <c r="CL33" s="120">
        <v>74</v>
      </c>
      <c r="CM33" s="120">
        <v>6216</v>
      </c>
      <c r="CN33" s="120">
        <v>1153</v>
      </c>
      <c r="CO33" s="120">
        <v>31442</v>
      </c>
      <c r="CP33" s="120">
        <v>16862</v>
      </c>
      <c r="CQ33" s="120">
        <v>38805</v>
      </c>
      <c r="CR33" s="120">
        <v>48959</v>
      </c>
      <c r="CS33" s="120">
        <v>19436</v>
      </c>
      <c r="CT33" s="120">
        <v>29199</v>
      </c>
      <c r="CU33" s="120">
        <v>16</v>
      </c>
      <c r="CV33" s="120">
        <v>290</v>
      </c>
      <c r="CW33" s="120">
        <v>3774</v>
      </c>
      <c r="CX33" s="120">
        <v>6809</v>
      </c>
      <c r="CY33" s="120">
        <v>5414</v>
      </c>
      <c r="CZ33" s="120">
        <v>2136</v>
      </c>
      <c r="DA33" s="120">
        <v>999</v>
      </c>
      <c r="DB33" s="120">
        <v>10215</v>
      </c>
      <c r="DC33" s="120">
        <v>885</v>
      </c>
      <c r="DD33" s="120">
        <v>5597</v>
      </c>
      <c r="DE33" s="120">
        <v>131</v>
      </c>
      <c r="DF33" s="120">
        <v>55030</v>
      </c>
      <c r="DG33" s="120">
        <v>2767</v>
      </c>
      <c r="DH33" s="120">
        <v>42679</v>
      </c>
      <c r="DI33" s="120">
        <v>24579</v>
      </c>
      <c r="DJ33" s="120">
        <v>1059</v>
      </c>
      <c r="DK33" s="120">
        <v>14546</v>
      </c>
      <c r="DL33" s="120">
        <v>6801</v>
      </c>
      <c r="DM33" s="120">
        <v>4090</v>
      </c>
      <c r="DN33" s="101"/>
      <c r="DO33" s="101"/>
      <c r="DP33" s="101"/>
      <c r="DQ33" s="101"/>
      <c r="DR33" s="101"/>
      <c r="DS33" s="101"/>
      <c r="DT33" s="101"/>
      <c r="DU33" s="101"/>
      <c r="DV33" s="101"/>
      <c r="DW33" s="101"/>
      <c r="DX33" s="101"/>
      <c r="DY33" s="101"/>
      <c r="DZ33" s="101"/>
      <c r="EA33" s="101"/>
      <c r="EB33" s="101"/>
      <c r="EC33" s="101"/>
      <c r="ED33" s="101"/>
      <c r="EE33" s="101"/>
      <c r="EF33" s="101"/>
      <c r="EG33" s="101"/>
    </row>
    <row r="34" spans="1:137" customFormat="1" ht="15.75" customHeight="1">
      <c r="A34" s="116" t="s">
        <v>535</v>
      </c>
      <c r="B34" s="122">
        <v>151.88419695914399</v>
      </c>
      <c r="C34" s="122">
        <v>148.31820597410001</v>
      </c>
      <c r="D34" s="123">
        <v>11707306.7708329</v>
      </c>
      <c r="E34" s="123">
        <v>52033447.161114797</v>
      </c>
      <c r="F34" s="123">
        <v>5556.7919652289802</v>
      </c>
      <c r="G34" s="123">
        <v>8612076.3363765795</v>
      </c>
      <c r="H34" s="123">
        <v>17008723.7714146</v>
      </c>
      <c r="I34" s="123">
        <v>5287135.7846082998</v>
      </c>
      <c r="J34" s="123">
        <v>5977894.1045587603</v>
      </c>
      <c r="K34" s="123">
        <v>5169756.1596396798</v>
      </c>
      <c r="L34" s="123">
        <v>104327.674155079</v>
      </c>
      <c r="M34" s="123">
        <v>2040650.6148397999</v>
      </c>
      <c r="N34" s="123">
        <v>2455253.9566637701</v>
      </c>
      <c r="O34" s="118">
        <v>12593</v>
      </c>
      <c r="P34" s="104">
        <v>4025</v>
      </c>
      <c r="Q34" s="104">
        <v>3231</v>
      </c>
      <c r="R34" s="104">
        <v>5337</v>
      </c>
      <c r="S34" s="104">
        <v>3880</v>
      </c>
      <c r="T34" s="104">
        <v>875</v>
      </c>
      <c r="U34" s="104">
        <v>6635</v>
      </c>
      <c r="V34" s="104">
        <v>1203</v>
      </c>
      <c r="W34" s="119">
        <v>2574</v>
      </c>
      <c r="X34" s="119">
        <v>3221</v>
      </c>
      <c r="Y34" s="119">
        <v>3044</v>
      </c>
      <c r="Z34" s="119">
        <v>1859</v>
      </c>
      <c r="AA34" s="119">
        <v>1895</v>
      </c>
      <c r="AB34" s="118">
        <v>57119</v>
      </c>
      <c r="AC34" s="119">
        <v>48585</v>
      </c>
      <c r="AD34" s="119">
        <v>3898</v>
      </c>
      <c r="AE34" s="119">
        <v>4636</v>
      </c>
      <c r="AF34" s="119">
        <v>5217</v>
      </c>
      <c r="AG34" s="119">
        <v>14115</v>
      </c>
      <c r="AH34" s="119">
        <v>33559</v>
      </c>
      <c r="AI34" s="119">
        <v>4228</v>
      </c>
      <c r="AJ34" s="127">
        <v>0.47499999999999998</v>
      </c>
      <c r="AK34" s="127">
        <v>0.433</v>
      </c>
      <c r="AL34" s="127">
        <v>0.09</v>
      </c>
      <c r="AM34" s="127">
        <v>0.13500000000000001</v>
      </c>
      <c r="AN34" s="127">
        <v>9.1999999999999998E-2</v>
      </c>
      <c r="AO34" s="127">
        <v>4.2999999999999997E-2</v>
      </c>
      <c r="AP34" s="94">
        <v>142.83839675792899</v>
      </c>
      <c r="AQ34" s="96">
        <v>1.2902570302290299</v>
      </c>
      <c r="AR34" s="96">
        <v>2.5038516493893499</v>
      </c>
      <c r="AS34" s="121">
        <v>143.65953206337599</v>
      </c>
      <c r="AT34" s="126" t="s">
        <v>473</v>
      </c>
      <c r="AU34" s="121">
        <v>156.319550852578</v>
      </c>
      <c r="AV34" s="121">
        <v>137.15907366339201</v>
      </c>
      <c r="AW34" s="121">
        <v>108.644258201969</v>
      </c>
      <c r="AX34" s="121">
        <v>136.71691495550701</v>
      </c>
      <c r="AY34" s="121">
        <v>157.76232318614899</v>
      </c>
      <c r="AZ34" s="121">
        <v>139.55847149706</v>
      </c>
      <c r="BA34" s="121">
        <v>145.19238952122299</v>
      </c>
      <c r="BB34" s="121">
        <v>145.827050708911</v>
      </c>
      <c r="BC34" s="121">
        <v>141.27319754744701</v>
      </c>
      <c r="BD34" s="121">
        <v>158.452847338791</v>
      </c>
      <c r="BE34" s="121">
        <v>134.26428265100401</v>
      </c>
      <c r="BF34" s="121">
        <v>524508</v>
      </c>
      <c r="BG34" s="121"/>
      <c r="BH34" s="121"/>
      <c r="BI34" s="121"/>
      <c r="BJ34" s="120">
        <v>29625</v>
      </c>
      <c r="BK34" s="120">
        <v>85</v>
      </c>
      <c r="BL34" s="120">
        <v>4</v>
      </c>
      <c r="BM34" s="120">
        <v>311</v>
      </c>
      <c r="BN34" s="120">
        <v>0</v>
      </c>
      <c r="BO34" s="120">
        <v>1516</v>
      </c>
      <c r="BP34" s="120">
        <v>38445</v>
      </c>
      <c r="BQ34" s="120" t="s">
        <v>475</v>
      </c>
      <c r="BR34" s="120">
        <v>1273</v>
      </c>
      <c r="BS34" s="120">
        <v>2126</v>
      </c>
      <c r="BT34" s="120">
        <v>1960</v>
      </c>
      <c r="BU34" s="120">
        <v>1449</v>
      </c>
      <c r="BV34" s="120">
        <v>1523</v>
      </c>
      <c r="BW34" s="120">
        <v>1919</v>
      </c>
      <c r="BX34" s="120">
        <v>301</v>
      </c>
      <c r="BY34" s="120">
        <v>4644</v>
      </c>
      <c r="BZ34" s="120">
        <v>4967</v>
      </c>
      <c r="CA34" s="120">
        <v>5058</v>
      </c>
      <c r="CB34" s="120">
        <v>1597</v>
      </c>
      <c r="CC34" s="120">
        <v>8504</v>
      </c>
      <c r="CD34" s="120">
        <v>11146</v>
      </c>
      <c r="CE34" s="120">
        <v>221</v>
      </c>
      <c r="CF34" s="120">
        <v>1908</v>
      </c>
      <c r="CG34" s="120">
        <v>163</v>
      </c>
      <c r="CH34" s="120">
        <v>1290</v>
      </c>
      <c r="CI34" s="120">
        <v>15685</v>
      </c>
      <c r="CJ34" s="120">
        <v>2577</v>
      </c>
      <c r="CK34" s="120">
        <v>3942</v>
      </c>
      <c r="CL34" s="120">
        <v>82</v>
      </c>
      <c r="CM34" s="120">
        <v>6279</v>
      </c>
      <c r="CN34" s="120">
        <v>1160</v>
      </c>
      <c r="CO34" s="120">
        <v>32442</v>
      </c>
      <c r="CP34" s="120">
        <v>17047</v>
      </c>
      <c r="CQ34" s="120">
        <v>38610</v>
      </c>
      <c r="CR34" s="120">
        <v>49444</v>
      </c>
      <c r="CS34" s="120">
        <v>19359</v>
      </c>
      <c r="CT34" s="120">
        <v>29314</v>
      </c>
      <c r="CU34" s="120">
        <v>19</v>
      </c>
      <c r="CV34" s="120">
        <v>307</v>
      </c>
      <c r="CW34" s="120">
        <v>4041</v>
      </c>
      <c r="CX34" s="120">
        <v>6846</v>
      </c>
      <c r="CY34" s="120">
        <v>5442</v>
      </c>
      <c r="CZ34" s="120">
        <v>2187</v>
      </c>
      <c r="DA34" s="120">
        <v>994</v>
      </c>
      <c r="DB34" s="120">
        <v>10013</v>
      </c>
      <c r="DC34" s="120">
        <v>624</v>
      </c>
      <c r="DD34" s="120">
        <v>5687</v>
      </c>
      <c r="DE34" s="120">
        <v>131</v>
      </c>
      <c r="DF34" s="120">
        <v>55351</v>
      </c>
      <c r="DG34" s="120">
        <v>2509</v>
      </c>
      <c r="DH34" s="120">
        <v>42839</v>
      </c>
      <c r="DI34" s="120">
        <v>24881</v>
      </c>
      <c r="DJ34" s="120">
        <v>1055</v>
      </c>
      <c r="DK34" s="120">
        <v>14549</v>
      </c>
      <c r="DL34" s="120">
        <v>6794</v>
      </c>
      <c r="DM34" s="120">
        <v>4061</v>
      </c>
      <c r="DN34" s="101"/>
      <c r="DO34" s="101"/>
      <c r="DP34" s="101"/>
      <c r="DQ34" s="101"/>
      <c r="DR34" s="101"/>
      <c r="DS34" s="101"/>
      <c r="DT34" s="101"/>
      <c r="DU34" s="101"/>
      <c r="DV34" s="101"/>
      <c r="DW34" s="101"/>
      <c r="DX34" s="101"/>
      <c r="DY34" s="101"/>
      <c r="DZ34" s="101"/>
      <c r="EA34" s="101"/>
      <c r="EB34" s="101"/>
      <c r="EC34" s="101"/>
      <c r="ED34" s="101"/>
      <c r="EE34" s="101"/>
      <c r="EF34" s="101"/>
      <c r="EG34" s="101"/>
    </row>
    <row r="35" spans="1:137" customFormat="1" ht="15.75" customHeight="1">
      <c r="A35" s="116" t="s">
        <v>536</v>
      </c>
      <c r="B35" s="122"/>
      <c r="C35" s="122"/>
      <c r="D35" s="123">
        <v>11510259.2943433</v>
      </c>
      <c r="E35" s="123">
        <v>58229643.086648896</v>
      </c>
      <c r="F35" s="123">
        <v>4333.5232889292402</v>
      </c>
      <c r="G35" s="123">
        <v>10152267.2381212</v>
      </c>
      <c r="H35" s="123">
        <v>19097770.0816589</v>
      </c>
      <c r="I35" s="123">
        <v>6098167.50316606</v>
      </c>
      <c r="J35" s="123">
        <v>7297924.4578904305</v>
      </c>
      <c r="K35" s="123">
        <v>5963272.3388212798</v>
      </c>
      <c r="L35" s="123">
        <v>90702.186577178203</v>
      </c>
      <c r="M35" s="123">
        <v>2380704.5119654899</v>
      </c>
      <c r="N35" s="123">
        <v>2590132.3557257601</v>
      </c>
      <c r="O35" s="118">
        <v>12949</v>
      </c>
      <c r="P35" s="104">
        <v>4376</v>
      </c>
      <c r="Q35" s="104">
        <v>4212</v>
      </c>
      <c r="R35" s="104">
        <v>4361</v>
      </c>
      <c r="S35" s="104">
        <v>4711</v>
      </c>
      <c r="T35" s="104">
        <v>1506</v>
      </c>
      <c r="U35" s="104">
        <v>6048</v>
      </c>
      <c r="V35" s="104">
        <v>684</v>
      </c>
      <c r="W35" s="119">
        <v>1917</v>
      </c>
      <c r="X35" s="119">
        <v>3224</v>
      </c>
      <c r="Y35" s="119">
        <v>2627</v>
      </c>
      <c r="Z35" s="119">
        <v>2978</v>
      </c>
      <c r="AA35" s="119">
        <v>2203</v>
      </c>
      <c r="AB35" s="118">
        <v>59244</v>
      </c>
      <c r="AC35" s="119">
        <v>50471</v>
      </c>
      <c r="AD35" s="119">
        <v>3888</v>
      </c>
      <c r="AE35" s="119">
        <v>4885</v>
      </c>
      <c r="AF35" s="119">
        <v>6175</v>
      </c>
      <c r="AG35" s="119">
        <v>13888</v>
      </c>
      <c r="AH35" s="119">
        <v>33649</v>
      </c>
      <c r="AI35" s="119">
        <v>5532</v>
      </c>
      <c r="AJ35" s="127"/>
      <c r="AK35" s="127"/>
      <c r="AL35" s="127"/>
      <c r="AM35" s="127"/>
      <c r="AN35" s="127"/>
      <c r="AO35" s="127"/>
      <c r="AP35" s="94">
        <v>144.975330069731</v>
      </c>
      <c r="AQ35" s="96">
        <v>1.4960496339249101</v>
      </c>
      <c r="AR35" s="96">
        <v>3.7476575532162202</v>
      </c>
      <c r="AS35" s="121">
        <v>144.774104095328</v>
      </c>
      <c r="AT35" s="126" t="s">
        <v>473</v>
      </c>
      <c r="AU35" s="121">
        <v>158.93675796943</v>
      </c>
      <c r="AV35" s="121">
        <v>138.340883987539</v>
      </c>
      <c r="AW35" s="121">
        <v>114.625196932793</v>
      </c>
      <c r="AX35" s="121">
        <v>141.01418668200199</v>
      </c>
      <c r="AY35" s="121">
        <v>158.09569921319101</v>
      </c>
      <c r="AZ35" s="121">
        <v>142.99775316396199</v>
      </c>
      <c r="BA35" s="121">
        <v>147.78402001141399</v>
      </c>
      <c r="BB35" s="121">
        <v>145.385888238749</v>
      </c>
      <c r="BC35" s="121">
        <v>142.36925537660201</v>
      </c>
      <c r="BD35" s="121">
        <v>161.10577154103399</v>
      </c>
      <c r="BE35" s="121">
        <v>136.69643052813601</v>
      </c>
      <c r="BF35" s="121">
        <v>527898</v>
      </c>
      <c r="BG35" s="121"/>
      <c r="BH35" s="121"/>
      <c r="BI35" s="121"/>
      <c r="BJ35" s="120">
        <v>29368</v>
      </c>
      <c r="BK35" s="120">
        <v>89</v>
      </c>
      <c r="BL35" s="120">
        <v>4</v>
      </c>
      <c r="BM35" s="120">
        <v>308</v>
      </c>
      <c r="BN35" s="120">
        <v>0</v>
      </c>
      <c r="BO35" s="120">
        <v>1508</v>
      </c>
      <c r="BP35" s="120">
        <v>38749</v>
      </c>
      <c r="BQ35" s="120" t="s">
        <v>475</v>
      </c>
      <c r="BR35" s="120">
        <v>1286</v>
      </c>
      <c r="BS35" s="120">
        <v>2163</v>
      </c>
      <c r="BT35" s="120">
        <v>1975</v>
      </c>
      <c r="BU35" s="120">
        <v>1404</v>
      </c>
      <c r="BV35" s="120">
        <v>1546</v>
      </c>
      <c r="BW35" s="120">
        <v>1882</v>
      </c>
      <c r="BX35" s="120">
        <v>330</v>
      </c>
      <c r="BY35" s="120">
        <v>4387</v>
      </c>
      <c r="BZ35" s="120">
        <v>4973</v>
      </c>
      <c r="CA35" s="120">
        <v>5074</v>
      </c>
      <c r="CB35" s="120">
        <v>1586</v>
      </c>
      <c r="CC35" s="120">
        <v>8423</v>
      </c>
      <c r="CD35" s="120">
        <v>11082</v>
      </c>
      <c r="CE35" s="120">
        <v>223</v>
      </c>
      <c r="CF35" s="120">
        <v>1902</v>
      </c>
      <c r="CG35" s="120">
        <v>167</v>
      </c>
      <c r="CH35" s="120">
        <v>1308</v>
      </c>
      <c r="CI35" s="120">
        <v>15457</v>
      </c>
      <c r="CJ35" s="120">
        <v>2602</v>
      </c>
      <c r="CK35" s="120">
        <v>4010</v>
      </c>
      <c r="CL35" s="120">
        <v>82</v>
      </c>
      <c r="CM35" s="120">
        <v>6314</v>
      </c>
      <c r="CN35" s="120">
        <v>1163</v>
      </c>
      <c r="CO35" s="120">
        <v>32477</v>
      </c>
      <c r="CP35" s="120">
        <v>17200</v>
      </c>
      <c r="CQ35" s="120">
        <v>38519</v>
      </c>
      <c r="CR35" s="120">
        <v>50337</v>
      </c>
      <c r="CS35" s="120">
        <v>20061</v>
      </c>
      <c r="CT35" s="120">
        <v>29161</v>
      </c>
      <c r="CU35" s="120">
        <v>28</v>
      </c>
      <c r="CV35" s="120">
        <v>318</v>
      </c>
      <c r="CW35" s="120">
        <v>4225</v>
      </c>
      <c r="CX35" s="120">
        <v>6825</v>
      </c>
      <c r="CY35" s="120">
        <v>5492</v>
      </c>
      <c r="CZ35" s="120">
        <v>2153</v>
      </c>
      <c r="DA35" s="120">
        <v>991</v>
      </c>
      <c r="DB35" s="120">
        <v>9974</v>
      </c>
      <c r="DC35" s="120">
        <v>616</v>
      </c>
      <c r="DD35" s="120">
        <v>5684</v>
      </c>
      <c r="DE35" s="120">
        <v>138</v>
      </c>
      <c r="DF35" s="120">
        <v>56502</v>
      </c>
      <c r="DG35" s="120">
        <v>2712</v>
      </c>
      <c r="DH35" s="120">
        <v>43017</v>
      </c>
      <c r="DI35" s="120">
        <v>25082</v>
      </c>
      <c r="DJ35" s="120">
        <v>1083</v>
      </c>
      <c r="DK35" s="120">
        <v>14717</v>
      </c>
      <c r="DL35" s="120">
        <v>6878</v>
      </c>
      <c r="DM35" s="120">
        <v>4089</v>
      </c>
      <c r="DN35" s="101"/>
      <c r="DO35" s="101"/>
      <c r="DP35" s="101"/>
      <c r="DQ35" s="101"/>
      <c r="DR35" s="101"/>
      <c r="DS35" s="101"/>
      <c r="DT35" s="101"/>
      <c r="DU35" s="101"/>
      <c r="DV35" s="101"/>
      <c r="DW35" s="101"/>
      <c r="DX35" s="101"/>
      <c r="DY35" s="101"/>
      <c r="DZ35" s="101"/>
      <c r="EA35" s="101"/>
      <c r="EB35" s="101"/>
      <c r="EC35" s="101"/>
      <c r="ED35" s="101"/>
      <c r="EE35" s="101"/>
      <c r="EF35" s="101"/>
      <c r="EG35" s="101"/>
    </row>
    <row r="36" spans="1:137" customFormat="1" ht="15.75" customHeight="1">
      <c r="A36" s="116" t="s">
        <v>537</v>
      </c>
      <c r="B36" s="122"/>
      <c r="C36" s="122"/>
      <c r="D36" s="123">
        <v>18801908.470063802</v>
      </c>
      <c r="E36" s="123">
        <v>65519303.0723157</v>
      </c>
      <c r="F36" s="123">
        <v>4101.2465502749001</v>
      </c>
      <c r="G36" s="123">
        <v>9900220.1455489304</v>
      </c>
      <c r="H36" s="123">
        <v>19637718.838677298</v>
      </c>
      <c r="I36" s="123">
        <v>6291096.6326744799</v>
      </c>
      <c r="J36" s="123">
        <v>6082242.0323195299</v>
      </c>
      <c r="K36" s="123">
        <v>5681399.6373416996</v>
      </c>
      <c r="L36" s="123">
        <v>94177.095052501405</v>
      </c>
      <c r="M36" s="123">
        <v>2586284.9592621</v>
      </c>
      <c r="N36" s="123">
        <v>2706019.0046558199</v>
      </c>
      <c r="O36" s="118">
        <v>11563</v>
      </c>
      <c r="P36" s="104">
        <v>1967</v>
      </c>
      <c r="Q36" s="104">
        <v>5905</v>
      </c>
      <c r="R36" s="104">
        <v>3691</v>
      </c>
      <c r="S36" s="104">
        <v>6701</v>
      </c>
      <c r="T36" s="104">
        <v>743</v>
      </c>
      <c r="U36" s="104">
        <v>3628</v>
      </c>
      <c r="V36" s="104">
        <v>491</v>
      </c>
      <c r="W36" s="119">
        <v>1427</v>
      </c>
      <c r="X36" s="119">
        <v>1762</v>
      </c>
      <c r="Y36" s="119">
        <v>3457</v>
      </c>
      <c r="Z36" s="119">
        <v>2098</v>
      </c>
      <c r="AA36" s="119">
        <v>2819</v>
      </c>
      <c r="AB36" s="118">
        <v>70702</v>
      </c>
      <c r="AC36" s="119">
        <v>54405</v>
      </c>
      <c r="AD36" s="119">
        <v>10048</v>
      </c>
      <c r="AE36" s="119">
        <v>6249</v>
      </c>
      <c r="AF36" s="119">
        <v>14427</v>
      </c>
      <c r="AG36" s="119">
        <v>13542</v>
      </c>
      <c r="AH36" s="119">
        <v>33742</v>
      </c>
      <c r="AI36" s="119">
        <v>8991</v>
      </c>
      <c r="AJ36" s="127"/>
      <c r="AK36" s="127"/>
      <c r="AL36" s="127"/>
      <c r="AM36" s="127"/>
      <c r="AN36" s="127"/>
      <c r="AO36" s="127"/>
      <c r="AP36" s="94">
        <v>145.950426778055</v>
      </c>
      <c r="AQ36" s="96">
        <v>0.67259492208469096</v>
      </c>
      <c r="AR36" s="96">
        <v>4.4049028021178103</v>
      </c>
      <c r="AS36" s="121">
        <v>145.30724431220801</v>
      </c>
      <c r="AT36" s="126" t="s">
        <v>473</v>
      </c>
      <c r="AU36" s="121">
        <v>156.25211042586801</v>
      </c>
      <c r="AV36" s="121">
        <v>137.677658574563</v>
      </c>
      <c r="AW36" s="121">
        <v>116.900090849436</v>
      </c>
      <c r="AX36" s="121">
        <v>144.964646693041</v>
      </c>
      <c r="AY36" s="121">
        <v>159.38358023724001</v>
      </c>
      <c r="AZ36" s="121">
        <v>146.67158048599001</v>
      </c>
      <c r="BA36" s="121">
        <v>148.76734414364799</v>
      </c>
      <c r="BB36" s="121">
        <v>142.667927555674</v>
      </c>
      <c r="BC36" s="121">
        <v>142.893539578965</v>
      </c>
      <c r="BD36" s="121">
        <v>158.384486551035</v>
      </c>
      <c r="BE36" s="121">
        <v>138.22098682274</v>
      </c>
      <c r="BF36" s="121">
        <v>531884</v>
      </c>
      <c r="BG36" s="121"/>
      <c r="BH36" s="121"/>
      <c r="BI36" s="121"/>
      <c r="BJ36" s="120">
        <v>28661</v>
      </c>
      <c r="BK36" s="120">
        <v>83</v>
      </c>
      <c r="BL36" s="120">
        <v>4</v>
      </c>
      <c r="BM36" s="120">
        <v>310</v>
      </c>
      <c r="BN36" s="120">
        <v>0</v>
      </c>
      <c r="BO36" s="120">
        <v>1501</v>
      </c>
      <c r="BP36" s="120">
        <v>39280</v>
      </c>
      <c r="BQ36" s="120" t="s">
        <v>475</v>
      </c>
      <c r="BR36" s="120">
        <v>1309</v>
      </c>
      <c r="BS36" s="120">
        <v>2100</v>
      </c>
      <c r="BT36" s="120">
        <v>1938</v>
      </c>
      <c r="BU36" s="120">
        <v>1392</v>
      </c>
      <c r="BV36" s="120">
        <v>1852</v>
      </c>
      <c r="BW36" s="120">
        <v>1840</v>
      </c>
      <c r="BX36" s="120">
        <v>333</v>
      </c>
      <c r="BY36" s="120">
        <v>4245</v>
      </c>
      <c r="BZ36" s="120">
        <v>4724</v>
      </c>
      <c r="CA36" s="120">
        <v>5073</v>
      </c>
      <c r="CB36" s="120">
        <v>1542</v>
      </c>
      <c r="CC36" s="120">
        <v>8409</v>
      </c>
      <c r="CD36" s="120">
        <v>10685</v>
      </c>
      <c r="CE36" s="120">
        <v>221</v>
      </c>
      <c r="CF36" s="120">
        <v>1906</v>
      </c>
      <c r="CG36" s="120">
        <v>157</v>
      </c>
      <c r="CH36" s="120">
        <v>1310</v>
      </c>
      <c r="CI36" s="120">
        <v>15656</v>
      </c>
      <c r="CJ36" s="120">
        <v>2599</v>
      </c>
      <c r="CK36" s="120">
        <v>4046</v>
      </c>
      <c r="CL36" s="120">
        <v>76</v>
      </c>
      <c r="CM36" s="120">
        <v>6393</v>
      </c>
      <c r="CN36" s="120">
        <v>1173</v>
      </c>
      <c r="CO36" s="120">
        <v>31920</v>
      </c>
      <c r="CP36" s="120">
        <v>17553</v>
      </c>
      <c r="CQ36" s="120">
        <v>38335</v>
      </c>
      <c r="CR36" s="120">
        <v>51718</v>
      </c>
      <c r="CS36" s="120">
        <v>22656</v>
      </c>
      <c r="CT36" s="120">
        <v>29217</v>
      </c>
      <c r="CU36" s="120" t="s">
        <v>475</v>
      </c>
      <c r="CV36" s="120">
        <v>327</v>
      </c>
      <c r="CW36" s="120">
        <v>4220</v>
      </c>
      <c r="CX36" s="120">
        <v>6820</v>
      </c>
      <c r="CY36" s="120">
        <v>5507</v>
      </c>
      <c r="CZ36" s="120">
        <v>2177</v>
      </c>
      <c r="DA36" s="120">
        <v>995</v>
      </c>
      <c r="DB36" s="120">
        <v>9966</v>
      </c>
      <c r="DC36" s="120">
        <v>632</v>
      </c>
      <c r="DD36" s="120">
        <v>5957</v>
      </c>
      <c r="DE36" s="120">
        <v>137</v>
      </c>
      <c r="DF36" s="120">
        <v>56732</v>
      </c>
      <c r="DG36" s="120">
        <v>2976</v>
      </c>
      <c r="DH36" s="120">
        <v>42207</v>
      </c>
      <c r="DI36" s="120">
        <v>25482</v>
      </c>
      <c r="DJ36" s="120">
        <v>1070</v>
      </c>
      <c r="DK36" s="120">
        <v>14886</v>
      </c>
      <c r="DL36" s="120">
        <v>7451</v>
      </c>
      <c r="DM36" s="120">
        <v>4228</v>
      </c>
      <c r="DN36" s="101"/>
      <c r="DO36" s="101"/>
      <c r="DP36" s="101"/>
      <c r="DQ36" s="101"/>
      <c r="DR36" s="101"/>
      <c r="DS36" s="101"/>
      <c r="DT36" s="101"/>
      <c r="DU36" s="101"/>
      <c r="DV36" s="101"/>
      <c r="DW36" s="101"/>
      <c r="DX36" s="101"/>
      <c r="DY36" s="101"/>
      <c r="DZ36" s="101"/>
      <c r="EA36" s="101"/>
      <c r="EB36" s="101"/>
      <c r="EC36" s="101"/>
      <c r="ED36" s="101"/>
      <c r="EE36" s="101"/>
      <c r="EF36" s="101"/>
      <c r="EG36" s="101"/>
    </row>
    <row r="37" spans="1:137" customFormat="1" ht="15.75" customHeight="1">
      <c r="A37" s="116" t="s">
        <v>538</v>
      </c>
      <c r="B37" s="122"/>
      <c r="C37" s="122"/>
      <c r="D37" s="123">
        <v>24728723.992166601</v>
      </c>
      <c r="E37" s="123">
        <v>73907033.291521803</v>
      </c>
      <c r="F37" s="123">
        <v>16972.8903280759</v>
      </c>
      <c r="G37" s="123">
        <v>9519364.6739146393</v>
      </c>
      <c r="H37" s="123">
        <v>20873978.8927113</v>
      </c>
      <c r="I37" s="123">
        <v>6576613.9034582404</v>
      </c>
      <c r="J37" s="123">
        <v>6681119.6523508299</v>
      </c>
      <c r="K37" s="123">
        <v>5768441.0638296902</v>
      </c>
      <c r="L37" s="123">
        <v>111883.995572762</v>
      </c>
      <c r="M37" s="123">
        <v>2492677.4224825902</v>
      </c>
      <c r="N37" s="123">
        <v>2920192.9626809899</v>
      </c>
      <c r="O37" s="118">
        <v>9458</v>
      </c>
      <c r="P37" s="104">
        <v>1148</v>
      </c>
      <c r="Q37" s="104">
        <v>4215</v>
      </c>
      <c r="R37" s="104">
        <v>4095</v>
      </c>
      <c r="S37" s="104">
        <v>4448</v>
      </c>
      <c r="T37" s="104">
        <v>753</v>
      </c>
      <c r="U37" s="104">
        <v>3546</v>
      </c>
      <c r="V37" s="104">
        <v>711</v>
      </c>
      <c r="W37" s="119">
        <v>1681</v>
      </c>
      <c r="X37" s="119">
        <v>2011</v>
      </c>
      <c r="Y37" s="119">
        <v>2347</v>
      </c>
      <c r="Z37" s="119">
        <v>1555</v>
      </c>
      <c r="AA37" s="119">
        <v>1864</v>
      </c>
      <c r="AB37" s="118">
        <v>62403</v>
      </c>
      <c r="AC37" s="119">
        <v>45191</v>
      </c>
      <c r="AD37" s="119">
        <v>6678</v>
      </c>
      <c r="AE37" s="119">
        <v>10534</v>
      </c>
      <c r="AF37" s="119">
        <v>9605</v>
      </c>
      <c r="AG37" s="119">
        <v>13511</v>
      </c>
      <c r="AH37" s="119">
        <v>32219</v>
      </c>
      <c r="AI37" s="119">
        <v>7068</v>
      </c>
      <c r="AJ37" s="127">
        <v>0.47426693414144899</v>
      </c>
      <c r="AK37" s="127">
        <v>0.41994897841925</v>
      </c>
      <c r="AL37" s="127">
        <v>0.114530345280192</v>
      </c>
      <c r="AM37" s="127">
        <v>0.14099999999999999</v>
      </c>
      <c r="AN37" s="127">
        <v>0.10299999999999999</v>
      </c>
      <c r="AO37" s="127">
        <v>3.9E-2</v>
      </c>
      <c r="AP37" s="94">
        <v>145.21402151531001</v>
      </c>
      <c r="AQ37" s="96">
        <v>-0.50455848537216397</v>
      </c>
      <c r="AR37" s="96">
        <v>2.9748715858670902</v>
      </c>
      <c r="AS37" s="121">
        <v>141.915648635221</v>
      </c>
      <c r="AT37" s="126" t="s">
        <v>473</v>
      </c>
      <c r="AU37" s="121">
        <v>156.653200454868</v>
      </c>
      <c r="AV37" s="121">
        <v>136.97125604165001</v>
      </c>
      <c r="AW37" s="121">
        <v>117.31011844632</v>
      </c>
      <c r="AX37" s="121">
        <v>144.69255311377401</v>
      </c>
      <c r="AY37" s="121">
        <v>160.189864313101</v>
      </c>
      <c r="AZ37" s="121">
        <v>145.50053814881099</v>
      </c>
      <c r="BA37" s="121">
        <v>149.189579766946</v>
      </c>
      <c r="BB37" s="121">
        <v>140.967917402202</v>
      </c>
      <c r="BC37" s="121">
        <v>139.55828184010099</v>
      </c>
      <c r="BD37" s="121">
        <v>158.791050264836</v>
      </c>
      <c r="BE37" s="121">
        <v>138.241615470851</v>
      </c>
      <c r="BF37" s="121">
        <v>526392</v>
      </c>
      <c r="BG37" s="121"/>
      <c r="BH37" s="121"/>
      <c r="BI37" s="121"/>
      <c r="BJ37" s="120">
        <v>29866</v>
      </c>
      <c r="BK37" s="120">
        <v>105</v>
      </c>
      <c r="BL37" s="120">
        <v>4</v>
      </c>
      <c r="BM37" s="120">
        <v>319</v>
      </c>
      <c r="BN37" s="120">
        <v>0</v>
      </c>
      <c r="BO37" s="120">
        <v>1520</v>
      </c>
      <c r="BP37" s="120">
        <v>39249</v>
      </c>
      <c r="BQ37" s="120" t="s">
        <v>475</v>
      </c>
      <c r="BR37" s="120">
        <v>1394</v>
      </c>
      <c r="BS37" s="120">
        <v>2011</v>
      </c>
      <c r="BT37" s="120">
        <v>1955</v>
      </c>
      <c r="BU37" s="120">
        <v>1450</v>
      </c>
      <c r="BV37" s="120">
        <v>1827</v>
      </c>
      <c r="BW37" s="120">
        <v>1805</v>
      </c>
      <c r="BX37" s="120">
        <v>343</v>
      </c>
      <c r="BY37" s="120">
        <v>4107</v>
      </c>
      <c r="BZ37" s="120">
        <v>4576</v>
      </c>
      <c r="CA37" s="120">
        <v>4952</v>
      </c>
      <c r="CB37" s="120">
        <v>1536</v>
      </c>
      <c r="CC37" s="120">
        <v>8274</v>
      </c>
      <c r="CD37" s="120">
        <v>10671</v>
      </c>
      <c r="CE37" s="120">
        <v>229</v>
      </c>
      <c r="CF37" s="120">
        <v>1914</v>
      </c>
      <c r="CG37" s="120">
        <v>148</v>
      </c>
      <c r="CH37" s="120">
        <v>1322</v>
      </c>
      <c r="CI37" s="120">
        <v>15216</v>
      </c>
      <c r="CJ37" s="120">
        <v>2425</v>
      </c>
      <c r="CK37" s="120">
        <v>3930</v>
      </c>
      <c r="CL37" s="120">
        <v>70</v>
      </c>
      <c r="CM37" s="120">
        <v>6403</v>
      </c>
      <c r="CN37" s="120">
        <v>1199</v>
      </c>
      <c r="CO37" s="120">
        <v>31882</v>
      </c>
      <c r="CP37" s="120">
        <v>17566</v>
      </c>
      <c r="CQ37" s="120">
        <v>38632</v>
      </c>
      <c r="CR37" s="120">
        <v>50142</v>
      </c>
      <c r="CS37" s="120">
        <v>19820</v>
      </c>
      <c r="CT37" s="120">
        <v>29049</v>
      </c>
      <c r="CU37" s="120" t="s">
        <v>475</v>
      </c>
      <c r="CV37" s="120">
        <v>317</v>
      </c>
      <c r="CW37" s="120">
        <v>4138</v>
      </c>
      <c r="CX37" s="120">
        <v>6820</v>
      </c>
      <c r="CY37" s="120">
        <v>5523</v>
      </c>
      <c r="CZ37" s="120">
        <v>2240</v>
      </c>
      <c r="DA37" s="120">
        <v>978</v>
      </c>
      <c r="DB37" s="120">
        <v>9401</v>
      </c>
      <c r="DC37" s="120">
        <v>611</v>
      </c>
      <c r="DD37" s="120">
        <v>6119</v>
      </c>
      <c r="DE37" s="120">
        <v>131</v>
      </c>
      <c r="DF37" s="120">
        <v>55412</v>
      </c>
      <c r="DG37" s="120">
        <v>2511</v>
      </c>
      <c r="DH37" s="120">
        <v>43822</v>
      </c>
      <c r="DI37" s="120">
        <v>25576</v>
      </c>
      <c r="DJ37" s="120">
        <v>1100</v>
      </c>
      <c r="DK37" s="120">
        <v>14715</v>
      </c>
      <c r="DL37" s="120">
        <v>6997</v>
      </c>
      <c r="DM37" s="120">
        <v>4092</v>
      </c>
      <c r="DN37" s="101"/>
      <c r="DO37" s="101"/>
      <c r="DP37" s="101"/>
      <c r="DQ37" s="101"/>
      <c r="DR37" s="101"/>
      <c r="DS37" s="101"/>
      <c r="DT37" s="101"/>
      <c r="DU37" s="101"/>
      <c r="DV37" s="101"/>
      <c r="DW37" s="101"/>
      <c r="DX37" s="101"/>
      <c r="DY37" s="101"/>
      <c r="DZ37" s="101"/>
      <c r="EA37" s="101"/>
      <c r="EB37" s="101"/>
      <c r="EC37" s="101"/>
      <c r="ED37" s="101"/>
      <c r="EE37" s="101"/>
      <c r="EF37" s="101"/>
      <c r="EG37" s="101"/>
    </row>
    <row r="38" spans="1:137" customFormat="1" ht="15.75" customHeight="1">
      <c r="A38" s="116" t="s">
        <v>539</v>
      </c>
      <c r="B38" s="122"/>
      <c r="C38" s="122"/>
      <c r="D38" s="123">
        <v>25037833.666892201</v>
      </c>
      <c r="E38" s="123">
        <v>81302618.679064393</v>
      </c>
      <c r="F38" s="123">
        <v>6894.2131638788496</v>
      </c>
      <c r="G38" s="123">
        <v>10264100.182154501</v>
      </c>
      <c r="H38" s="123">
        <v>22220254.436469</v>
      </c>
      <c r="I38" s="123">
        <v>7289539.1198407495</v>
      </c>
      <c r="J38" s="123">
        <v>7469066.5127298497</v>
      </c>
      <c r="K38" s="123">
        <v>6167930.74834326</v>
      </c>
      <c r="L38" s="123">
        <v>154446.02793582401</v>
      </c>
      <c r="M38" s="123">
        <v>1216046.9554145599</v>
      </c>
      <c r="N38" s="123">
        <v>3561245.8568150802</v>
      </c>
      <c r="O38" s="118">
        <v>14008</v>
      </c>
      <c r="P38" s="104">
        <v>2723</v>
      </c>
      <c r="Q38" s="104">
        <v>3946</v>
      </c>
      <c r="R38" s="104">
        <v>7339</v>
      </c>
      <c r="S38" s="104">
        <v>4871</v>
      </c>
      <c r="T38" s="104">
        <v>2342</v>
      </c>
      <c r="U38" s="104">
        <v>5338</v>
      </c>
      <c r="V38" s="104">
        <v>1457</v>
      </c>
      <c r="W38" s="119">
        <v>3166</v>
      </c>
      <c r="X38" s="119">
        <v>3823</v>
      </c>
      <c r="Y38" s="119">
        <v>2723</v>
      </c>
      <c r="Z38" s="119">
        <v>2409</v>
      </c>
      <c r="AA38" s="119">
        <v>1887</v>
      </c>
      <c r="AB38" s="118">
        <v>66052</v>
      </c>
      <c r="AC38" s="119">
        <v>43410</v>
      </c>
      <c r="AD38" s="119">
        <v>9850</v>
      </c>
      <c r="AE38" s="119">
        <v>12792</v>
      </c>
      <c r="AF38" s="119">
        <v>13260</v>
      </c>
      <c r="AG38" s="119">
        <v>17099</v>
      </c>
      <c r="AH38" s="119">
        <v>29240</v>
      </c>
      <c r="AI38" s="119">
        <v>6453</v>
      </c>
      <c r="AJ38" s="127">
        <v>0.47299999999999998</v>
      </c>
      <c r="AK38" s="127">
        <v>0.42699999999999999</v>
      </c>
      <c r="AL38" s="127">
        <v>9.8000000000000004E-2</v>
      </c>
      <c r="AM38" s="127">
        <v>0.11899999999999999</v>
      </c>
      <c r="AN38" s="127">
        <v>8.5999999999999993E-2</v>
      </c>
      <c r="AO38" s="127">
        <v>3.3000000000000002E-2</v>
      </c>
      <c r="AP38" s="94">
        <v>144.45696395408899</v>
      </c>
      <c r="AQ38" s="96">
        <v>-0.52133916086077903</v>
      </c>
      <c r="AR38" s="96">
        <v>1.1331457317482301</v>
      </c>
      <c r="AS38" s="121">
        <v>139.36174869546099</v>
      </c>
      <c r="AT38" s="126" t="s">
        <v>473</v>
      </c>
      <c r="AU38" s="121">
        <v>151.93488304880199</v>
      </c>
      <c r="AV38" s="121">
        <v>138.34954174554801</v>
      </c>
      <c r="AW38" s="121">
        <v>117.06548140282899</v>
      </c>
      <c r="AX38" s="121">
        <v>143.228028350296</v>
      </c>
      <c r="AY38" s="121">
        <v>160.841112118095</v>
      </c>
      <c r="AZ38" s="121">
        <v>144.38866144988901</v>
      </c>
      <c r="BA38" s="121">
        <v>148.284572814819</v>
      </c>
      <c r="BB38" s="121">
        <v>140.86905622298701</v>
      </c>
      <c r="BC38" s="121">
        <v>139.36174869546099</v>
      </c>
      <c r="BD38" s="121">
        <v>151.93488304880199</v>
      </c>
      <c r="BE38" s="121">
        <v>138.47836449986201</v>
      </c>
      <c r="BF38" s="121">
        <v>523511</v>
      </c>
      <c r="BG38" s="121"/>
      <c r="BH38" s="121"/>
      <c r="BI38" s="121"/>
      <c r="BJ38" s="120">
        <v>30009</v>
      </c>
      <c r="BK38" s="120">
        <v>89</v>
      </c>
      <c r="BL38" s="120">
        <v>4</v>
      </c>
      <c r="BM38" s="120">
        <v>296</v>
      </c>
      <c r="BN38" s="120">
        <v>0</v>
      </c>
      <c r="BO38" s="120">
        <v>1498</v>
      </c>
      <c r="BP38" s="120">
        <v>39736</v>
      </c>
      <c r="BQ38" s="120" t="s">
        <v>475</v>
      </c>
      <c r="BR38" s="120">
        <v>1420</v>
      </c>
      <c r="BS38" s="120">
        <v>1961</v>
      </c>
      <c r="BT38" s="120">
        <v>1892</v>
      </c>
      <c r="BU38" s="120">
        <v>1359</v>
      </c>
      <c r="BV38" s="120">
        <v>1785</v>
      </c>
      <c r="BW38" s="120">
        <v>1720</v>
      </c>
      <c r="BX38" s="120">
        <v>350</v>
      </c>
      <c r="BY38" s="120">
        <v>4023</v>
      </c>
      <c r="BZ38" s="120">
        <v>4541</v>
      </c>
      <c r="CA38" s="120">
        <v>4935</v>
      </c>
      <c r="CB38" s="120">
        <v>1523</v>
      </c>
      <c r="CC38" s="120">
        <v>8255</v>
      </c>
      <c r="CD38" s="120">
        <v>10618</v>
      </c>
      <c r="CE38" s="120">
        <v>220</v>
      </c>
      <c r="CF38" s="120">
        <v>1910</v>
      </c>
      <c r="CG38" s="120">
        <v>148</v>
      </c>
      <c r="CH38" s="120">
        <v>1338</v>
      </c>
      <c r="CI38" s="120">
        <v>14791</v>
      </c>
      <c r="CJ38" s="120">
        <v>2287</v>
      </c>
      <c r="CK38" s="120">
        <v>3959</v>
      </c>
      <c r="CL38" s="120">
        <v>74</v>
      </c>
      <c r="CM38" s="120">
        <v>6421</v>
      </c>
      <c r="CN38" s="120">
        <v>1167</v>
      </c>
      <c r="CO38" s="120">
        <v>30968</v>
      </c>
      <c r="CP38" s="120">
        <v>17852</v>
      </c>
      <c r="CQ38" s="120">
        <v>38473</v>
      </c>
      <c r="CR38" s="120">
        <v>50452</v>
      </c>
      <c r="CS38" s="120">
        <v>19648</v>
      </c>
      <c r="CT38" s="120">
        <v>28664</v>
      </c>
      <c r="CU38" s="120" t="s">
        <v>475</v>
      </c>
      <c r="CV38" s="120">
        <v>313</v>
      </c>
      <c r="CW38" s="120">
        <v>4275</v>
      </c>
      <c r="CX38" s="120">
        <v>6812</v>
      </c>
      <c r="CY38" s="120">
        <v>5511</v>
      </c>
      <c r="CZ38" s="120">
        <v>2210</v>
      </c>
      <c r="DA38" s="120">
        <v>1003</v>
      </c>
      <c r="DB38" s="120">
        <v>9182</v>
      </c>
      <c r="DC38" s="120">
        <v>639</v>
      </c>
      <c r="DD38" s="120">
        <v>6344</v>
      </c>
      <c r="DE38" s="120">
        <v>117</v>
      </c>
      <c r="DF38" s="120">
        <v>55115</v>
      </c>
      <c r="DG38" s="120">
        <v>2120</v>
      </c>
      <c r="DH38" s="120">
        <v>43968</v>
      </c>
      <c r="DI38" s="120">
        <v>25771</v>
      </c>
      <c r="DJ38" s="120">
        <v>1075</v>
      </c>
      <c r="DK38" s="120">
        <v>14804</v>
      </c>
      <c r="DL38" s="120">
        <v>6864</v>
      </c>
      <c r="DM38" s="120">
        <v>3910</v>
      </c>
      <c r="DN38" s="101"/>
      <c r="DO38" s="101"/>
      <c r="DP38" s="101"/>
      <c r="DQ38" s="101"/>
      <c r="DR38" s="101"/>
      <c r="DS38" s="101"/>
      <c r="DT38" s="101"/>
      <c r="DU38" s="101"/>
      <c r="DV38" s="101"/>
      <c r="DW38" s="101"/>
      <c r="DX38" s="101"/>
      <c r="DY38" s="101"/>
      <c r="DZ38" s="101"/>
      <c r="EA38" s="101"/>
      <c r="EB38" s="101"/>
      <c r="EC38" s="101"/>
      <c r="ED38" s="101"/>
      <c r="EE38" s="101"/>
      <c r="EF38" s="101"/>
      <c r="EG38" s="101"/>
    </row>
    <row r="39" spans="1:137" customFormat="1" ht="15.75" customHeight="1">
      <c r="A39" s="116" t="s">
        <v>540</v>
      </c>
      <c r="B39" s="122"/>
      <c r="C39" s="122"/>
      <c r="D39" s="123">
        <v>28317804.6635115</v>
      </c>
      <c r="E39" s="123">
        <v>96032872.694155395</v>
      </c>
      <c r="F39" s="123">
        <v>10316.554737676701</v>
      </c>
      <c r="G39" s="123">
        <v>12222769.032678301</v>
      </c>
      <c r="H39" s="123">
        <v>24957034.3669018</v>
      </c>
      <c r="I39" s="123">
        <v>8342935.9397004303</v>
      </c>
      <c r="J39" s="123">
        <v>8646857.0479530394</v>
      </c>
      <c r="K39" s="123">
        <v>7271807.6086875303</v>
      </c>
      <c r="L39" s="123">
        <v>179194.99813778</v>
      </c>
      <c r="M39" s="123">
        <v>1264383.61196764</v>
      </c>
      <c r="N39" s="123">
        <v>4012584.2376008602</v>
      </c>
      <c r="O39" s="118">
        <v>15841</v>
      </c>
      <c r="P39" s="104">
        <v>3474</v>
      </c>
      <c r="Q39" s="104">
        <v>5160</v>
      </c>
      <c r="R39" s="104">
        <v>7207</v>
      </c>
      <c r="S39" s="104">
        <v>5997</v>
      </c>
      <c r="T39" s="104">
        <v>2328</v>
      </c>
      <c r="U39" s="104">
        <v>6616</v>
      </c>
      <c r="V39" s="104">
        <v>900</v>
      </c>
      <c r="W39" s="119">
        <v>3121</v>
      </c>
      <c r="X39" s="119">
        <v>3758</v>
      </c>
      <c r="Y39" s="119">
        <v>2328</v>
      </c>
      <c r="Z39" s="119">
        <v>4249</v>
      </c>
      <c r="AA39" s="119">
        <v>2385</v>
      </c>
      <c r="AB39" s="118">
        <v>72834</v>
      </c>
      <c r="AC39" s="119">
        <v>53591</v>
      </c>
      <c r="AD39" s="119">
        <v>8445</v>
      </c>
      <c r="AE39" s="119">
        <v>10798</v>
      </c>
      <c r="AF39" s="119">
        <v>13278</v>
      </c>
      <c r="AG39" s="119">
        <v>15951</v>
      </c>
      <c r="AH39" s="119">
        <v>37474</v>
      </c>
      <c r="AI39" s="119">
        <v>6131</v>
      </c>
      <c r="AJ39" s="127">
        <v>0.44600000000000001</v>
      </c>
      <c r="AK39" s="127">
        <v>0.41</v>
      </c>
      <c r="AL39" s="127">
        <v>0.08</v>
      </c>
      <c r="AM39" s="127">
        <v>0.10199999999999999</v>
      </c>
      <c r="AN39" s="127">
        <v>7.2999999999999995E-2</v>
      </c>
      <c r="AO39" s="127">
        <v>2.9000000000000001E-2</v>
      </c>
      <c r="AP39" s="94">
        <v>144.97800736583099</v>
      </c>
      <c r="AQ39" s="96">
        <v>0.36069109960470402</v>
      </c>
      <c r="AR39" s="96">
        <v>1.84672530088026E-3</v>
      </c>
      <c r="AS39" s="121">
        <v>137.91665938729099</v>
      </c>
      <c r="AT39" s="126" t="s">
        <v>473</v>
      </c>
      <c r="AU39" s="121">
        <v>152.510759821422</v>
      </c>
      <c r="AV39" s="121">
        <v>140.528148928045</v>
      </c>
      <c r="AW39" s="121">
        <v>117.672418796687</v>
      </c>
      <c r="AX39" s="121">
        <v>144.93506694645799</v>
      </c>
      <c r="AY39" s="121">
        <v>160.68934448333201</v>
      </c>
      <c r="AZ39" s="121">
        <v>145.428594309283</v>
      </c>
      <c r="BA39" s="121">
        <v>148.226098006082</v>
      </c>
      <c r="BB39" s="121">
        <v>141.49661987287001</v>
      </c>
      <c r="BC39" s="121">
        <v>137.91665938729099</v>
      </c>
      <c r="BD39" s="121">
        <v>152.510759821422</v>
      </c>
      <c r="BE39" s="121">
        <v>139.570486952186</v>
      </c>
      <c r="BF39" s="121">
        <v>527600</v>
      </c>
      <c r="BG39" s="121"/>
      <c r="BH39" s="121"/>
      <c r="BI39" s="121"/>
      <c r="BJ39" s="120">
        <v>30357</v>
      </c>
      <c r="BK39" s="120">
        <v>91</v>
      </c>
      <c r="BL39" s="120">
        <v>4</v>
      </c>
      <c r="BM39" s="120">
        <v>291</v>
      </c>
      <c r="BN39" s="120">
        <v>0</v>
      </c>
      <c r="BO39" s="120">
        <v>1508</v>
      </c>
      <c r="BP39" s="120">
        <v>39114</v>
      </c>
      <c r="BQ39" s="120" t="s">
        <v>475</v>
      </c>
      <c r="BR39" s="120">
        <v>1469</v>
      </c>
      <c r="BS39" s="120">
        <v>1984</v>
      </c>
      <c r="BT39" s="120">
        <v>1818</v>
      </c>
      <c r="BU39" s="120">
        <v>1373</v>
      </c>
      <c r="BV39" s="120">
        <v>1814</v>
      </c>
      <c r="BW39" s="120">
        <v>1752</v>
      </c>
      <c r="BX39" s="120">
        <v>341</v>
      </c>
      <c r="BY39" s="120">
        <v>4062</v>
      </c>
      <c r="BZ39" s="120">
        <v>4513</v>
      </c>
      <c r="CA39" s="120">
        <v>4928</v>
      </c>
      <c r="CB39" s="120">
        <v>1432</v>
      </c>
      <c r="CC39" s="120">
        <v>8151</v>
      </c>
      <c r="CD39" s="120">
        <v>10563</v>
      </c>
      <c r="CE39" s="120">
        <v>237</v>
      </c>
      <c r="CF39" s="120">
        <v>1901</v>
      </c>
      <c r="CG39" s="120">
        <v>141</v>
      </c>
      <c r="CH39" s="120">
        <v>1355</v>
      </c>
      <c r="CI39" s="120">
        <v>14443</v>
      </c>
      <c r="CJ39" s="120">
        <v>2276</v>
      </c>
      <c r="CK39" s="120">
        <v>3956</v>
      </c>
      <c r="CL39" s="120">
        <v>74</v>
      </c>
      <c r="CM39" s="120">
        <v>6492</v>
      </c>
      <c r="CN39" s="120">
        <v>1173</v>
      </c>
      <c r="CO39" s="120">
        <v>31912</v>
      </c>
      <c r="CP39" s="120">
        <v>18048</v>
      </c>
      <c r="CQ39" s="120">
        <v>38540</v>
      </c>
      <c r="CR39" s="120">
        <v>51802</v>
      </c>
      <c r="CS39" s="120">
        <v>20455</v>
      </c>
      <c r="CT39" s="120">
        <v>28731</v>
      </c>
      <c r="CU39" s="120" t="s">
        <v>475</v>
      </c>
      <c r="CV39" s="120">
        <v>315</v>
      </c>
      <c r="CW39" s="120">
        <v>4461</v>
      </c>
      <c r="CX39" s="120">
        <v>6785</v>
      </c>
      <c r="CY39" s="120">
        <v>5541</v>
      </c>
      <c r="CZ39" s="120">
        <v>2221</v>
      </c>
      <c r="DA39" s="120">
        <v>1024</v>
      </c>
      <c r="DB39" s="120">
        <v>9072</v>
      </c>
      <c r="DC39" s="120">
        <v>729</v>
      </c>
      <c r="DD39" s="120">
        <v>6387</v>
      </c>
      <c r="DE39" s="120">
        <v>124</v>
      </c>
      <c r="DF39" s="120">
        <v>55884</v>
      </c>
      <c r="DG39" s="120">
        <v>2199</v>
      </c>
      <c r="DH39" s="120">
        <v>43803</v>
      </c>
      <c r="DI39" s="120">
        <v>26146</v>
      </c>
      <c r="DJ39" s="120">
        <v>1102</v>
      </c>
      <c r="DK39" s="120">
        <v>14945</v>
      </c>
      <c r="DL39" s="120">
        <v>6899</v>
      </c>
      <c r="DM39" s="120">
        <v>3966</v>
      </c>
      <c r="DN39" s="101"/>
      <c r="DO39" s="101"/>
      <c r="DP39" s="101"/>
      <c r="DQ39" s="101"/>
      <c r="DR39" s="101"/>
      <c r="DS39" s="101"/>
      <c r="DT39" s="101"/>
      <c r="DU39" s="101"/>
      <c r="DV39" s="101"/>
      <c r="DW39" s="101"/>
      <c r="DX39" s="101"/>
      <c r="DY39" s="101"/>
      <c r="DZ39" s="101"/>
      <c r="EA39" s="101"/>
      <c r="EB39" s="101"/>
      <c r="EC39" s="101"/>
      <c r="ED39" s="101"/>
      <c r="EE39" s="101"/>
      <c r="EF39" s="101"/>
      <c r="EG39" s="101"/>
    </row>
    <row r="40" spans="1:137" customFormat="1" ht="15.75" customHeight="1">
      <c r="A40" s="116" t="s">
        <v>541</v>
      </c>
      <c r="B40" s="122"/>
      <c r="C40" s="122"/>
      <c r="D40" s="123">
        <v>29082878.351616599</v>
      </c>
      <c r="E40" s="123">
        <v>99221633.353369996</v>
      </c>
      <c r="F40" s="123">
        <v>3973.03890772574</v>
      </c>
      <c r="G40" s="123">
        <v>13818803.142454499</v>
      </c>
      <c r="H40" s="123">
        <v>26781482.7285478</v>
      </c>
      <c r="I40" s="123">
        <v>8567443.6584599894</v>
      </c>
      <c r="J40" s="123">
        <v>10192971.857499899</v>
      </c>
      <c r="K40" s="123">
        <v>8085614.1043460397</v>
      </c>
      <c r="L40" s="123">
        <v>180026.59285961301</v>
      </c>
      <c r="M40" s="123">
        <v>1400061.62462843</v>
      </c>
      <c r="N40" s="123">
        <v>4142461.67846851</v>
      </c>
      <c r="O40" s="118">
        <v>15498</v>
      </c>
      <c r="P40" s="104">
        <v>5173</v>
      </c>
      <c r="Q40" s="104">
        <v>5237</v>
      </c>
      <c r="R40" s="104">
        <v>5088</v>
      </c>
      <c r="S40" s="104">
        <v>6125</v>
      </c>
      <c r="T40" s="104">
        <v>2820</v>
      </c>
      <c r="U40" s="104">
        <v>5523</v>
      </c>
      <c r="V40" s="104">
        <v>1030</v>
      </c>
      <c r="W40" s="119">
        <v>2116</v>
      </c>
      <c r="X40" s="119">
        <v>2654</v>
      </c>
      <c r="Y40" s="119">
        <v>3107</v>
      </c>
      <c r="Z40" s="119">
        <v>3585</v>
      </c>
      <c r="AA40" s="119">
        <v>4036</v>
      </c>
      <c r="AB40" s="118">
        <v>102127</v>
      </c>
      <c r="AC40" s="119">
        <v>85688</v>
      </c>
      <c r="AD40" s="119">
        <v>9439</v>
      </c>
      <c r="AE40" s="119">
        <v>7000</v>
      </c>
      <c r="AF40" s="119">
        <v>13159</v>
      </c>
      <c r="AG40" s="119">
        <v>20232</v>
      </c>
      <c r="AH40" s="119">
        <v>54598</v>
      </c>
      <c r="AI40" s="119">
        <v>14138</v>
      </c>
      <c r="AJ40" s="127">
        <v>0.45300000000000001</v>
      </c>
      <c r="AK40" s="127">
        <v>0.41</v>
      </c>
      <c r="AL40" s="127">
        <v>9.6000000000000002E-2</v>
      </c>
      <c r="AM40" s="127">
        <v>0.105</v>
      </c>
      <c r="AN40" s="127">
        <v>7.9000000000000001E-2</v>
      </c>
      <c r="AO40" s="127">
        <v>2.5999999999999999E-2</v>
      </c>
      <c r="AP40" s="94">
        <v>146.07169031915501</v>
      </c>
      <c r="AQ40" s="96">
        <v>0.75437852485062995</v>
      </c>
      <c r="AR40" s="96">
        <v>8.3085430976170799E-2</v>
      </c>
      <c r="AS40" s="121">
        <v>138.600168567423</v>
      </c>
      <c r="AT40" s="126" t="s">
        <v>473</v>
      </c>
      <c r="AU40" s="121">
        <v>156.62128100653501</v>
      </c>
      <c r="AV40" s="121">
        <v>141.96363721822701</v>
      </c>
      <c r="AW40" s="121">
        <v>119.562787457025</v>
      </c>
      <c r="AX40" s="121">
        <v>146.029625465077</v>
      </c>
      <c r="AY40" s="121">
        <v>160.32555942097301</v>
      </c>
      <c r="AZ40" s="121">
        <v>149.05823069409601</v>
      </c>
      <c r="BA40" s="121">
        <v>147.76530934085301</v>
      </c>
      <c r="BB40" s="121">
        <v>141.31352974382801</v>
      </c>
      <c r="BC40" s="121">
        <v>138.600168567423</v>
      </c>
      <c r="BD40" s="121">
        <v>156.62128100653501</v>
      </c>
      <c r="BE40" s="121">
        <v>140.42956852931599</v>
      </c>
      <c r="BF40" s="121">
        <v>532751</v>
      </c>
      <c r="BG40" s="121"/>
      <c r="BH40" s="121"/>
      <c r="BI40" s="121"/>
      <c r="BJ40" s="120">
        <v>29041</v>
      </c>
      <c r="BK40" s="120">
        <v>76</v>
      </c>
      <c r="BL40" s="120">
        <v>5</v>
      </c>
      <c r="BM40" s="120">
        <v>290</v>
      </c>
      <c r="BN40" s="120">
        <v>0</v>
      </c>
      <c r="BO40" s="120">
        <v>1515</v>
      </c>
      <c r="BP40" s="120">
        <v>39443</v>
      </c>
      <c r="BQ40" s="120" t="s">
        <v>475</v>
      </c>
      <c r="BR40" s="120">
        <v>1438</v>
      </c>
      <c r="BS40" s="120">
        <v>2009</v>
      </c>
      <c r="BT40" s="120">
        <v>1756</v>
      </c>
      <c r="BU40" s="120">
        <v>1413</v>
      </c>
      <c r="BV40" s="120">
        <v>1804</v>
      </c>
      <c r="BW40" s="120">
        <v>1736</v>
      </c>
      <c r="BX40" s="120">
        <v>345</v>
      </c>
      <c r="BY40" s="120">
        <v>4110</v>
      </c>
      <c r="BZ40" s="120">
        <v>4519</v>
      </c>
      <c r="CA40" s="120">
        <v>4950</v>
      </c>
      <c r="CB40" s="120">
        <v>1492</v>
      </c>
      <c r="CC40" s="120">
        <v>8381</v>
      </c>
      <c r="CD40" s="120">
        <v>10472</v>
      </c>
      <c r="CE40" s="120">
        <v>250</v>
      </c>
      <c r="CF40" s="120">
        <v>1905</v>
      </c>
      <c r="CG40" s="120">
        <v>138</v>
      </c>
      <c r="CH40" s="120">
        <v>1372</v>
      </c>
      <c r="CI40" s="120">
        <v>14619</v>
      </c>
      <c r="CJ40" s="120">
        <v>2277</v>
      </c>
      <c r="CK40" s="120">
        <v>4028</v>
      </c>
      <c r="CL40" s="120">
        <v>74</v>
      </c>
      <c r="CM40" s="120">
        <v>6537</v>
      </c>
      <c r="CN40" s="120">
        <v>1177</v>
      </c>
      <c r="CO40" s="120">
        <v>32542</v>
      </c>
      <c r="CP40" s="120">
        <v>18502</v>
      </c>
      <c r="CQ40" s="120">
        <v>37609</v>
      </c>
      <c r="CR40" s="120">
        <v>53051</v>
      </c>
      <c r="CS40" s="120">
        <v>23490</v>
      </c>
      <c r="CT40" s="120">
        <v>28608</v>
      </c>
      <c r="CU40" s="120" t="s">
        <v>475</v>
      </c>
      <c r="CV40" s="120">
        <v>323</v>
      </c>
      <c r="CW40" s="120">
        <v>4590</v>
      </c>
      <c r="CX40" s="120">
        <v>6792</v>
      </c>
      <c r="CY40" s="120">
        <v>5531</v>
      </c>
      <c r="CZ40" s="120">
        <v>2191</v>
      </c>
      <c r="DA40" s="120">
        <v>1037</v>
      </c>
      <c r="DB40" s="120">
        <v>9035</v>
      </c>
      <c r="DC40" s="120">
        <v>947</v>
      </c>
      <c r="DD40" s="120">
        <v>6988</v>
      </c>
      <c r="DE40" s="120">
        <v>136</v>
      </c>
      <c r="DF40" s="120">
        <v>56482</v>
      </c>
      <c r="DG40" s="120">
        <v>2385</v>
      </c>
      <c r="DH40" s="120">
        <v>42688</v>
      </c>
      <c r="DI40" s="120">
        <v>26430</v>
      </c>
      <c r="DJ40" s="120">
        <v>1093</v>
      </c>
      <c r="DK40" s="120">
        <v>15122</v>
      </c>
      <c r="DL40" s="120">
        <v>7343</v>
      </c>
      <c r="DM40" s="120">
        <v>4130</v>
      </c>
      <c r="DN40" s="101"/>
      <c r="DO40" s="101"/>
      <c r="DP40" s="101"/>
      <c r="DQ40" s="101"/>
      <c r="DR40" s="101"/>
      <c r="DS40" s="101"/>
      <c r="DT40" s="101"/>
      <c r="DU40" s="101"/>
      <c r="DV40" s="101"/>
      <c r="DW40" s="101"/>
      <c r="DX40" s="101"/>
      <c r="DY40" s="101"/>
      <c r="DZ40" s="101"/>
      <c r="EA40" s="101"/>
      <c r="EB40" s="101"/>
      <c r="EC40" s="101"/>
      <c r="ED40" s="101"/>
      <c r="EE40" s="101"/>
      <c r="EF40" s="101"/>
      <c r="EG40" s="101"/>
    </row>
    <row r="41" spans="1:137" customFormat="1" ht="15.75" customHeight="1">
      <c r="A41" s="116" t="s">
        <v>542</v>
      </c>
      <c r="B41" s="122"/>
      <c r="C41" s="122"/>
      <c r="D41" s="123">
        <v>29195987.075368699</v>
      </c>
      <c r="E41" s="123">
        <v>108070715.442826</v>
      </c>
      <c r="F41" s="123">
        <v>2811.8480819910901</v>
      </c>
      <c r="G41" s="123">
        <v>16401106.403119</v>
      </c>
      <c r="H41" s="123">
        <v>29248107.814630501</v>
      </c>
      <c r="I41" s="123">
        <v>9482085.6407256592</v>
      </c>
      <c r="J41" s="123">
        <v>12817246.341980901</v>
      </c>
      <c r="K41" s="123">
        <v>9502554.1067145094</v>
      </c>
      <c r="L41" s="123">
        <v>1229209.4527411</v>
      </c>
      <c r="M41" s="123">
        <v>1625812.8956075001</v>
      </c>
      <c r="N41" s="123">
        <v>4625551.1751229595</v>
      </c>
      <c r="O41" s="118">
        <v>15067</v>
      </c>
      <c r="P41" s="104">
        <v>2657</v>
      </c>
      <c r="Q41" s="104">
        <v>4537</v>
      </c>
      <c r="R41" s="104">
        <v>7873</v>
      </c>
      <c r="S41" s="104">
        <v>4707</v>
      </c>
      <c r="T41" s="104">
        <v>1687</v>
      </c>
      <c r="U41" s="104">
        <v>7510</v>
      </c>
      <c r="V41" s="104">
        <v>1163</v>
      </c>
      <c r="W41" s="119">
        <v>2463</v>
      </c>
      <c r="X41" s="119">
        <v>3769</v>
      </c>
      <c r="Y41" s="119">
        <v>2620</v>
      </c>
      <c r="Z41" s="119">
        <v>3490</v>
      </c>
      <c r="AA41" s="119">
        <v>2725</v>
      </c>
      <c r="AB41" s="118">
        <v>91553</v>
      </c>
      <c r="AC41" s="119">
        <v>72945</v>
      </c>
      <c r="AD41" s="119">
        <v>7320</v>
      </c>
      <c r="AE41" s="119">
        <v>11288</v>
      </c>
      <c r="AF41" s="119">
        <v>9720</v>
      </c>
      <c r="AG41" s="119">
        <v>16239</v>
      </c>
      <c r="AH41" s="119">
        <v>50536</v>
      </c>
      <c r="AI41" s="119">
        <v>15058</v>
      </c>
      <c r="AJ41" s="127">
        <v>0.45600000000000002</v>
      </c>
      <c r="AK41" s="127">
        <v>0.41899999999999998</v>
      </c>
      <c r="AL41" s="127">
        <v>8.1000000000000003E-2</v>
      </c>
      <c r="AM41" s="127">
        <v>0.15</v>
      </c>
      <c r="AN41" s="127">
        <v>0.11899999999999999</v>
      </c>
      <c r="AO41" s="127">
        <v>3.1E-2</v>
      </c>
      <c r="AP41" s="94">
        <v>148.89441532654001</v>
      </c>
      <c r="AQ41" s="96">
        <v>1.9324244151738701</v>
      </c>
      <c r="AR41" s="96">
        <v>2.53446173642546</v>
      </c>
      <c r="AS41" s="121">
        <v>138.11213225698199</v>
      </c>
      <c r="AT41" s="126" t="s">
        <v>473</v>
      </c>
      <c r="AU41" s="121">
        <v>172.38702484581299</v>
      </c>
      <c r="AV41" s="121">
        <v>144.075784201125</v>
      </c>
      <c r="AW41" s="121">
        <v>118.72587084158</v>
      </c>
      <c r="AX41" s="121">
        <v>149.46186150760599</v>
      </c>
      <c r="AY41" s="121">
        <v>164.16232606383301</v>
      </c>
      <c r="AZ41" s="121">
        <v>152.244328734812</v>
      </c>
      <c r="BA41" s="121">
        <v>150.342452783109</v>
      </c>
      <c r="BB41" s="121">
        <v>143.99613739364699</v>
      </c>
      <c r="BC41" s="121">
        <v>138.11213225698199</v>
      </c>
      <c r="BD41" s="121">
        <v>172.38702484581299</v>
      </c>
      <c r="BE41" s="121">
        <v>142.921939809668</v>
      </c>
      <c r="BF41" s="121">
        <v>528966</v>
      </c>
      <c r="BG41" s="121"/>
      <c r="BH41" s="121"/>
      <c r="BI41" s="121"/>
      <c r="BJ41" s="120">
        <v>29902</v>
      </c>
      <c r="BK41" s="120">
        <v>83</v>
      </c>
      <c r="BL41" s="120">
        <v>4</v>
      </c>
      <c r="BM41" s="120">
        <v>289</v>
      </c>
      <c r="BN41" s="120">
        <v>0</v>
      </c>
      <c r="BO41" s="120">
        <v>1525</v>
      </c>
      <c r="BP41" s="120">
        <v>39324</v>
      </c>
      <c r="BQ41" s="120" t="s">
        <v>475</v>
      </c>
      <c r="BR41" s="120">
        <v>1387</v>
      </c>
      <c r="BS41" s="120">
        <v>1960</v>
      </c>
      <c r="BT41" s="120">
        <v>1691</v>
      </c>
      <c r="BU41" s="120">
        <v>1423</v>
      </c>
      <c r="BV41" s="120">
        <v>1760</v>
      </c>
      <c r="BW41" s="120">
        <v>1686</v>
      </c>
      <c r="BX41" s="120">
        <v>352</v>
      </c>
      <c r="BY41" s="120">
        <v>4095</v>
      </c>
      <c r="BZ41" s="120">
        <v>4441</v>
      </c>
      <c r="CA41" s="120">
        <v>5002</v>
      </c>
      <c r="CB41" s="120">
        <v>1459</v>
      </c>
      <c r="CC41" s="120">
        <v>8443</v>
      </c>
      <c r="CD41" s="120">
        <v>10671</v>
      </c>
      <c r="CE41" s="120">
        <v>244</v>
      </c>
      <c r="CF41" s="120">
        <v>1922</v>
      </c>
      <c r="CG41" s="120">
        <v>132</v>
      </c>
      <c r="CH41" s="120">
        <v>1391</v>
      </c>
      <c r="CI41" s="120">
        <v>14661</v>
      </c>
      <c r="CJ41" s="120">
        <v>2262</v>
      </c>
      <c r="CK41" s="120">
        <v>4010</v>
      </c>
      <c r="CL41" s="120">
        <v>63</v>
      </c>
      <c r="CM41" s="120">
        <v>6453</v>
      </c>
      <c r="CN41" s="120">
        <v>1128</v>
      </c>
      <c r="CO41" s="120">
        <v>33389</v>
      </c>
      <c r="CP41" s="120">
        <v>18506</v>
      </c>
      <c r="CQ41" s="120">
        <v>37900</v>
      </c>
      <c r="CR41" s="120">
        <v>51636</v>
      </c>
      <c r="CS41" s="120">
        <v>20516</v>
      </c>
      <c r="CT41" s="120">
        <v>28473</v>
      </c>
      <c r="CU41" s="120" t="s">
        <v>475</v>
      </c>
      <c r="CV41" s="120">
        <v>339</v>
      </c>
      <c r="CW41" s="120">
        <v>4502</v>
      </c>
      <c r="CX41" s="120">
        <v>6790</v>
      </c>
      <c r="CY41" s="120">
        <v>5465</v>
      </c>
      <c r="CZ41" s="120">
        <v>2172</v>
      </c>
      <c r="DA41" s="120">
        <v>1053</v>
      </c>
      <c r="DB41" s="120">
        <v>8566</v>
      </c>
      <c r="DC41" s="120">
        <v>1065</v>
      </c>
      <c r="DD41" s="120">
        <v>7296</v>
      </c>
      <c r="DE41" s="120">
        <v>134</v>
      </c>
      <c r="DF41" s="120">
        <v>55003</v>
      </c>
      <c r="DG41" s="120">
        <v>2125</v>
      </c>
      <c r="DH41" s="120">
        <v>44443</v>
      </c>
      <c r="DI41" s="120">
        <v>26509</v>
      </c>
      <c r="DJ41" s="120">
        <v>1099</v>
      </c>
      <c r="DK41" s="120">
        <v>14869</v>
      </c>
      <c r="DL41" s="120">
        <v>6813</v>
      </c>
      <c r="DM41" s="120">
        <v>3917</v>
      </c>
      <c r="DN41" s="101"/>
      <c r="DO41" s="101"/>
      <c r="DP41" s="101"/>
      <c r="DQ41" s="101"/>
      <c r="DR41" s="101"/>
      <c r="DS41" s="101"/>
      <c r="DT41" s="101"/>
      <c r="DU41" s="101"/>
      <c r="DV41" s="101"/>
      <c r="DW41" s="101"/>
      <c r="DX41" s="101"/>
      <c r="DY41" s="101"/>
      <c r="DZ41" s="101"/>
      <c r="EA41" s="101"/>
      <c r="EB41" s="101"/>
      <c r="EC41" s="101"/>
      <c r="ED41" s="101"/>
      <c r="EE41" s="101"/>
      <c r="EF41" s="101"/>
      <c r="EG41" s="101"/>
    </row>
    <row r="42" spans="1:137" customFormat="1" ht="15.75" customHeight="1">
      <c r="A42" s="116" t="s">
        <v>543</v>
      </c>
      <c r="B42" s="122"/>
      <c r="C42" s="122"/>
      <c r="D42" s="123">
        <v>29799491.665553801</v>
      </c>
      <c r="E42" s="123">
        <v>112273088.12631001</v>
      </c>
      <c r="F42" s="123">
        <v>8464.1915339990501</v>
      </c>
      <c r="G42" s="123">
        <v>18618835.2259514</v>
      </c>
      <c r="H42" s="123">
        <v>33118092.311333898</v>
      </c>
      <c r="I42" s="123">
        <v>9717198.47647034</v>
      </c>
      <c r="J42" s="123">
        <v>14883860.429605801</v>
      </c>
      <c r="K42" s="123">
        <v>10929805.5029338</v>
      </c>
      <c r="L42" s="123">
        <v>1344026.32776253</v>
      </c>
      <c r="M42" s="123">
        <v>1927664.1597551301</v>
      </c>
      <c r="N42" s="123">
        <v>4373997.50082203</v>
      </c>
      <c r="O42" s="118">
        <v>18329</v>
      </c>
      <c r="P42" s="104">
        <v>5345</v>
      </c>
      <c r="Q42" s="104">
        <v>3592</v>
      </c>
      <c r="R42" s="104">
        <v>9392</v>
      </c>
      <c r="S42" s="104">
        <v>5353</v>
      </c>
      <c r="T42" s="104">
        <v>3066</v>
      </c>
      <c r="U42" s="104">
        <v>8077</v>
      </c>
      <c r="V42" s="104">
        <v>1833</v>
      </c>
      <c r="W42" s="119">
        <v>4044</v>
      </c>
      <c r="X42" s="119">
        <v>4890</v>
      </c>
      <c r="Y42" s="119">
        <v>2879</v>
      </c>
      <c r="Z42" s="119">
        <v>3935</v>
      </c>
      <c r="AA42" s="119">
        <v>2581</v>
      </c>
      <c r="AB42" s="118">
        <v>89805</v>
      </c>
      <c r="AC42" s="119">
        <v>66809</v>
      </c>
      <c r="AD42" s="119">
        <v>8927</v>
      </c>
      <c r="AE42" s="119">
        <v>14069</v>
      </c>
      <c r="AF42" s="119">
        <v>13729</v>
      </c>
      <c r="AG42" s="119">
        <v>16780</v>
      </c>
      <c r="AH42" s="119">
        <v>49361</v>
      </c>
      <c r="AI42" s="119">
        <v>9935</v>
      </c>
      <c r="AJ42" s="127">
        <v>0.46400000000000002</v>
      </c>
      <c r="AK42" s="127">
        <v>0.42099999999999999</v>
      </c>
      <c r="AL42" s="127">
        <v>9.0999999999999998E-2</v>
      </c>
      <c r="AM42" s="127">
        <v>0.14199999999999999</v>
      </c>
      <c r="AN42" s="127">
        <v>0.115</v>
      </c>
      <c r="AO42" s="127">
        <v>2.7E-2</v>
      </c>
      <c r="AP42" s="94">
        <v>150.22623181861701</v>
      </c>
      <c r="AQ42" s="96">
        <v>0.89447041325014798</v>
      </c>
      <c r="AR42" s="96">
        <v>3.9937623681205898</v>
      </c>
      <c r="AS42" s="121">
        <v>137.64146136642901</v>
      </c>
      <c r="AT42" s="126" t="s">
        <v>473</v>
      </c>
      <c r="AU42" s="121">
        <v>174.33857159944699</v>
      </c>
      <c r="AV42" s="121">
        <v>146.751013642864</v>
      </c>
      <c r="AW42" s="121">
        <v>117.668797203963</v>
      </c>
      <c r="AX42" s="121">
        <v>152.924560224614</v>
      </c>
      <c r="AY42" s="121">
        <v>164.73236845950501</v>
      </c>
      <c r="AZ42" s="121">
        <v>152.60656106796</v>
      </c>
      <c r="BA42" s="121">
        <v>153.156115851453</v>
      </c>
      <c r="BB42" s="121">
        <v>144.61417333584399</v>
      </c>
      <c r="BC42" s="121">
        <v>137.64146136642901</v>
      </c>
      <c r="BD42" s="121">
        <v>174.33857159944699</v>
      </c>
      <c r="BE42" s="121">
        <v>144.61936881153599</v>
      </c>
      <c r="BF42" s="126" t="s">
        <v>473</v>
      </c>
      <c r="BG42" s="121"/>
      <c r="BH42" s="121"/>
      <c r="BI42" s="121"/>
      <c r="BJ42" s="120">
        <v>30454</v>
      </c>
      <c r="BK42" s="120">
        <v>81</v>
      </c>
      <c r="BL42" s="120">
        <v>4</v>
      </c>
      <c r="BM42" s="120">
        <v>288</v>
      </c>
      <c r="BN42" s="120">
        <v>0</v>
      </c>
      <c r="BO42" s="120">
        <v>1550</v>
      </c>
      <c r="BP42" s="120">
        <v>39352</v>
      </c>
      <c r="BQ42" s="120" t="s">
        <v>475</v>
      </c>
      <c r="BR42" s="120">
        <v>1439</v>
      </c>
      <c r="BS42" s="120">
        <v>1903</v>
      </c>
      <c r="BT42" s="120">
        <v>1590</v>
      </c>
      <c r="BU42" s="120">
        <v>1404</v>
      </c>
      <c r="BV42" s="120">
        <v>1774</v>
      </c>
      <c r="BW42" s="120">
        <v>1675</v>
      </c>
      <c r="BX42" s="120">
        <v>364</v>
      </c>
      <c r="BY42" s="120">
        <v>4035</v>
      </c>
      <c r="BZ42" s="120">
        <v>4508</v>
      </c>
      <c r="CA42" s="120">
        <v>5054</v>
      </c>
      <c r="CB42" s="120">
        <v>1482</v>
      </c>
      <c r="CC42" s="120">
        <v>8661</v>
      </c>
      <c r="CD42" s="120">
        <v>10863</v>
      </c>
      <c r="CE42" s="120">
        <v>246</v>
      </c>
      <c r="CF42" s="120">
        <v>1957</v>
      </c>
      <c r="CG42" s="120">
        <v>127</v>
      </c>
      <c r="CH42" s="120">
        <v>1424</v>
      </c>
      <c r="CI42" s="120">
        <v>14795</v>
      </c>
      <c r="CJ42" s="120">
        <v>2245</v>
      </c>
      <c r="CK42" s="120">
        <v>4018</v>
      </c>
      <c r="CL42" s="120">
        <v>67</v>
      </c>
      <c r="CM42" s="120">
        <v>6473</v>
      </c>
      <c r="CN42" s="120">
        <v>1180</v>
      </c>
      <c r="CO42" s="120">
        <v>35157</v>
      </c>
      <c r="CP42" s="120">
        <v>18610</v>
      </c>
      <c r="CQ42" s="120">
        <v>37667</v>
      </c>
      <c r="CR42" s="120">
        <v>51650</v>
      </c>
      <c r="CS42" s="120">
        <v>21035</v>
      </c>
      <c r="CT42" s="120">
        <v>28369</v>
      </c>
      <c r="CU42" s="120" t="s">
        <v>475</v>
      </c>
      <c r="CV42" s="120">
        <v>359</v>
      </c>
      <c r="CW42" s="120">
        <v>4620</v>
      </c>
      <c r="CX42" s="120">
        <v>6778</v>
      </c>
      <c r="CY42" s="120">
        <v>5419</v>
      </c>
      <c r="CZ42" s="120">
        <v>2175</v>
      </c>
      <c r="DA42" s="120">
        <v>1071</v>
      </c>
      <c r="DB42" s="120">
        <v>8376</v>
      </c>
      <c r="DC42" s="120">
        <v>1192</v>
      </c>
      <c r="DD42" s="120">
        <v>7464</v>
      </c>
      <c r="DE42" s="120">
        <v>140</v>
      </c>
      <c r="DF42" s="120">
        <v>55230</v>
      </c>
      <c r="DG42" s="120">
        <v>1971</v>
      </c>
      <c r="DH42" s="120">
        <v>44783</v>
      </c>
      <c r="DI42" s="120">
        <v>26678</v>
      </c>
      <c r="DJ42" s="120">
        <v>1122</v>
      </c>
      <c r="DK42" s="120">
        <v>14800</v>
      </c>
      <c r="DL42" s="120">
        <v>6936</v>
      </c>
      <c r="DM42" s="120">
        <v>3859</v>
      </c>
      <c r="DN42" s="101"/>
      <c r="DO42" s="101"/>
      <c r="DP42" s="101"/>
      <c r="DQ42" s="101"/>
      <c r="DR42" s="101"/>
      <c r="DS42" s="101"/>
      <c r="DT42" s="101"/>
      <c r="DU42" s="101"/>
      <c r="DV42" s="101"/>
      <c r="DW42" s="101"/>
      <c r="DX42" s="101"/>
      <c r="DY42" s="101"/>
      <c r="DZ42" s="101"/>
      <c r="EA42" s="101"/>
      <c r="EB42" s="101"/>
      <c r="EC42" s="101"/>
      <c r="ED42" s="101"/>
      <c r="EE42" s="101"/>
      <c r="EF42" s="101"/>
      <c r="EG42" s="101"/>
    </row>
    <row r="43" spans="1:137" customFormat="1" ht="15.75" customHeight="1">
      <c r="A43" s="116" t="s">
        <v>544</v>
      </c>
      <c r="B43" s="122"/>
      <c r="C43" s="122"/>
      <c r="D43" s="123">
        <v>36268687.549438603</v>
      </c>
      <c r="E43" s="123">
        <v>129783669.94336499</v>
      </c>
      <c r="F43" s="123">
        <v>4103.0897043984496</v>
      </c>
      <c r="G43" s="123">
        <v>21971610.622883201</v>
      </c>
      <c r="H43" s="123">
        <v>37550130.909907602</v>
      </c>
      <c r="I43" s="123">
        <v>10492665.945372101</v>
      </c>
      <c r="J43" s="123">
        <v>17693548.264191799</v>
      </c>
      <c r="K43" s="123">
        <v>13014753.8151742</v>
      </c>
      <c r="L43" s="123">
        <v>1722961.0409792999</v>
      </c>
      <c r="M43" s="123">
        <v>2477313.0061423099</v>
      </c>
      <c r="N43" s="123">
        <v>5092589.1863978496</v>
      </c>
      <c r="O43" s="118">
        <v>22003</v>
      </c>
      <c r="P43" s="104">
        <v>5036</v>
      </c>
      <c r="Q43" s="104">
        <v>5584</v>
      </c>
      <c r="R43" s="104">
        <v>11383</v>
      </c>
      <c r="S43" s="104">
        <v>5479</v>
      </c>
      <c r="T43" s="104">
        <v>3172</v>
      </c>
      <c r="U43" s="104">
        <v>10737</v>
      </c>
      <c r="V43" s="104">
        <v>2615</v>
      </c>
      <c r="W43" s="119">
        <v>3037</v>
      </c>
      <c r="X43" s="119">
        <v>6456</v>
      </c>
      <c r="Y43" s="119">
        <v>3066</v>
      </c>
      <c r="Z43" s="119">
        <v>6227</v>
      </c>
      <c r="AA43" s="119">
        <v>3217</v>
      </c>
      <c r="AB43" s="118">
        <v>91009</v>
      </c>
      <c r="AC43" s="119">
        <v>68384</v>
      </c>
      <c r="AD43" s="119">
        <v>8954</v>
      </c>
      <c r="AE43" s="119">
        <v>13671</v>
      </c>
      <c r="AF43" s="119">
        <v>12064</v>
      </c>
      <c r="AG43" s="119">
        <v>16872</v>
      </c>
      <c r="AH43" s="119">
        <v>51663</v>
      </c>
      <c r="AI43" s="119">
        <v>10410</v>
      </c>
      <c r="AJ43" s="127">
        <v>0.45100000000000001</v>
      </c>
      <c r="AK43" s="127">
        <v>0.42099999999999999</v>
      </c>
      <c r="AL43" s="127">
        <v>6.6000000000000003E-2</v>
      </c>
      <c r="AM43" s="127">
        <v>0.112</v>
      </c>
      <c r="AN43" s="127">
        <v>8.8999999999999996E-2</v>
      </c>
      <c r="AO43" s="127">
        <v>2.3E-2</v>
      </c>
      <c r="AP43" s="94">
        <v>151.85817423148799</v>
      </c>
      <c r="AQ43" s="96">
        <v>1.08632320275559</v>
      </c>
      <c r="AR43" s="96">
        <v>4.7456624564416403</v>
      </c>
      <c r="AS43" s="121">
        <v>137.766413039257</v>
      </c>
      <c r="AT43" s="126" t="s">
        <v>473</v>
      </c>
      <c r="AU43" s="121">
        <v>185.587025428159</v>
      </c>
      <c r="AV43" s="121">
        <v>146.155225210287</v>
      </c>
      <c r="AW43" s="121">
        <v>119.463841827785</v>
      </c>
      <c r="AX43" s="121">
        <v>156.466503255926</v>
      </c>
      <c r="AY43" s="121">
        <v>165.066766980544</v>
      </c>
      <c r="AZ43" s="121">
        <v>154.54221569433699</v>
      </c>
      <c r="BA43" s="121">
        <v>154.19561819281299</v>
      </c>
      <c r="BB43" s="121">
        <v>146.64563518253999</v>
      </c>
      <c r="BC43" s="121">
        <v>137.766413039257</v>
      </c>
      <c r="BD43" s="121">
        <v>185.587025428159</v>
      </c>
      <c r="BE43" s="121">
        <v>145.745668984086</v>
      </c>
      <c r="BF43" s="126" t="s">
        <v>473</v>
      </c>
      <c r="BG43" s="121"/>
      <c r="BH43" s="121"/>
      <c r="BI43" s="121"/>
      <c r="BJ43" s="120">
        <v>30604</v>
      </c>
      <c r="BK43" s="120">
        <v>79</v>
      </c>
      <c r="BL43" s="120">
        <v>5</v>
      </c>
      <c r="BM43" s="120">
        <v>276</v>
      </c>
      <c r="BN43" s="120">
        <v>0</v>
      </c>
      <c r="BO43" s="120">
        <v>1584</v>
      </c>
      <c r="BP43" s="120">
        <v>39456</v>
      </c>
      <c r="BQ43" s="120" t="s">
        <v>475</v>
      </c>
      <c r="BR43" s="120">
        <v>1455</v>
      </c>
      <c r="BS43" s="120">
        <v>1900</v>
      </c>
      <c r="BT43" s="120">
        <v>1531</v>
      </c>
      <c r="BU43" s="120">
        <v>1413</v>
      </c>
      <c r="BV43" s="120">
        <v>1819</v>
      </c>
      <c r="BW43" s="120">
        <v>1632</v>
      </c>
      <c r="BX43" s="120">
        <v>372</v>
      </c>
      <c r="BY43" s="120">
        <v>4052</v>
      </c>
      <c r="BZ43" s="120">
        <v>4341</v>
      </c>
      <c r="CA43" s="120">
        <v>5197</v>
      </c>
      <c r="CB43" s="120">
        <v>1482</v>
      </c>
      <c r="CC43" s="120">
        <v>8675</v>
      </c>
      <c r="CD43" s="120">
        <v>10982</v>
      </c>
      <c r="CE43" s="120">
        <v>243</v>
      </c>
      <c r="CF43" s="120">
        <v>1995</v>
      </c>
      <c r="CG43" s="120">
        <v>105</v>
      </c>
      <c r="CH43" s="120">
        <v>1443</v>
      </c>
      <c r="CI43" s="120">
        <v>15381</v>
      </c>
      <c r="CJ43" s="120">
        <v>2225</v>
      </c>
      <c r="CK43" s="120">
        <v>4121</v>
      </c>
      <c r="CL43" s="120">
        <v>65</v>
      </c>
      <c r="CM43" s="120">
        <v>6623</v>
      </c>
      <c r="CN43" s="120">
        <v>1183</v>
      </c>
      <c r="CO43" s="120">
        <v>37884</v>
      </c>
      <c r="CP43" s="120">
        <v>18812</v>
      </c>
      <c r="CQ43" s="120">
        <v>38126</v>
      </c>
      <c r="CR43" s="120">
        <v>52957</v>
      </c>
      <c r="CS43" s="120">
        <v>21917</v>
      </c>
      <c r="CT43" s="120">
        <v>28591</v>
      </c>
      <c r="CU43" s="120" t="s">
        <v>475</v>
      </c>
      <c r="CV43" s="120">
        <v>363</v>
      </c>
      <c r="CW43" s="120">
        <v>4966</v>
      </c>
      <c r="CX43" s="120">
        <v>7023</v>
      </c>
      <c r="CY43" s="120">
        <v>5352</v>
      </c>
      <c r="CZ43" s="120">
        <v>2164</v>
      </c>
      <c r="DA43" s="120">
        <v>1071</v>
      </c>
      <c r="DB43" s="120">
        <v>8434</v>
      </c>
      <c r="DC43" s="120">
        <v>1491</v>
      </c>
      <c r="DD43" s="120">
        <v>7625</v>
      </c>
      <c r="DE43" s="120">
        <v>139</v>
      </c>
      <c r="DF43" s="120">
        <v>56746</v>
      </c>
      <c r="DG43" s="120">
        <v>2296</v>
      </c>
      <c r="DH43" s="120">
        <v>44795</v>
      </c>
      <c r="DI43" s="120">
        <v>26906</v>
      </c>
      <c r="DJ43" s="120">
        <v>1184</v>
      </c>
      <c r="DK43" s="120">
        <v>15022</v>
      </c>
      <c r="DL43" s="120">
        <v>7296</v>
      </c>
      <c r="DM43" s="120">
        <v>3870</v>
      </c>
      <c r="DN43" s="101"/>
      <c r="DO43" s="101"/>
      <c r="DP43" s="101"/>
      <c r="DQ43" s="101"/>
      <c r="DR43" s="101"/>
      <c r="DS43" s="101"/>
      <c r="DT43" s="101"/>
      <c r="DU43" s="101"/>
      <c r="DV43" s="101"/>
      <c r="DW43" s="101"/>
      <c r="DX43" s="101"/>
      <c r="DY43" s="101"/>
      <c r="DZ43" s="101"/>
      <c r="EA43" s="101"/>
      <c r="EB43" s="101"/>
      <c r="EC43" s="101"/>
      <c r="ED43" s="101"/>
      <c r="EE43" s="101"/>
      <c r="EF43" s="101"/>
      <c r="EG43" s="101"/>
    </row>
    <row r="44" spans="1:137" customFormat="1" ht="15.75" customHeight="1">
      <c r="A44" s="116" t="s">
        <v>545</v>
      </c>
      <c r="B44" s="122"/>
      <c r="C44" s="122"/>
      <c r="D44" s="123">
        <v>37688499.610519797</v>
      </c>
      <c r="E44" s="123">
        <v>134654288.18760601</v>
      </c>
      <c r="F44" s="123">
        <v>4998.9134176269399</v>
      </c>
      <c r="G44" s="123">
        <v>26709435.8092377</v>
      </c>
      <c r="H44" s="123">
        <v>43586704.679246798</v>
      </c>
      <c r="I44" s="123">
        <v>12680484.740736401</v>
      </c>
      <c r="J44" s="123">
        <v>18330957.148383301</v>
      </c>
      <c r="K44" s="123">
        <v>13435295.5252655</v>
      </c>
      <c r="L44" s="123">
        <v>951658.381932221</v>
      </c>
      <c r="M44" s="123">
        <v>2988546.7248013499</v>
      </c>
      <c r="N44" s="123">
        <v>5346341.36095066</v>
      </c>
      <c r="O44" s="118">
        <v>19915</v>
      </c>
      <c r="P44" s="104">
        <v>4999</v>
      </c>
      <c r="Q44" s="104">
        <v>8198</v>
      </c>
      <c r="R44" s="104">
        <v>6718</v>
      </c>
      <c r="S44" s="104">
        <v>8483</v>
      </c>
      <c r="T44" s="104">
        <v>3074</v>
      </c>
      <c r="U44" s="104">
        <v>6763</v>
      </c>
      <c r="V44" s="104">
        <v>1595</v>
      </c>
      <c r="W44" s="119">
        <v>2157</v>
      </c>
      <c r="X44" s="119">
        <v>3780</v>
      </c>
      <c r="Y44" s="119">
        <v>4091</v>
      </c>
      <c r="Z44" s="119">
        <v>5244</v>
      </c>
      <c r="AA44" s="119">
        <v>4643</v>
      </c>
      <c r="AB44" s="118">
        <v>128027</v>
      </c>
      <c r="AC44" s="119">
        <v>102017</v>
      </c>
      <c r="AD44" s="119">
        <v>14135</v>
      </c>
      <c r="AE44" s="119">
        <v>11875</v>
      </c>
      <c r="AF44" s="119">
        <v>17822</v>
      </c>
      <c r="AG44" s="119">
        <v>24186</v>
      </c>
      <c r="AH44" s="119">
        <v>69221</v>
      </c>
      <c r="AI44" s="119">
        <v>16798</v>
      </c>
      <c r="AJ44" s="127">
        <v>0.48299999999999998</v>
      </c>
      <c r="AK44" s="127">
        <v>0.434</v>
      </c>
      <c r="AL44" s="127">
        <v>0.10299999999999999</v>
      </c>
      <c r="AM44" s="127">
        <v>0.124</v>
      </c>
      <c r="AN44" s="127">
        <v>9.8000000000000004E-2</v>
      </c>
      <c r="AO44" s="127">
        <v>2.5999999999999999E-2</v>
      </c>
      <c r="AP44" s="94">
        <v>151.32336373067599</v>
      </c>
      <c r="AQ44" s="96">
        <v>-0.35217761804308101</v>
      </c>
      <c r="AR44" s="96">
        <v>3.5952711987152099</v>
      </c>
      <c r="AS44" s="121">
        <v>137.400246330561</v>
      </c>
      <c r="AT44" s="126" t="s">
        <v>473</v>
      </c>
      <c r="AU44" s="121">
        <v>189.89922146739599</v>
      </c>
      <c r="AV44" s="121">
        <v>144.448750049788</v>
      </c>
      <c r="AW44" s="121">
        <v>122.660955028817</v>
      </c>
      <c r="AX44" s="121">
        <v>153.42128769451099</v>
      </c>
      <c r="AY44" s="121">
        <v>165.486875431687</v>
      </c>
      <c r="AZ44" s="121">
        <v>154.38849794437999</v>
      </c>
      <c r="BA44" s="121">
        <v>153.628719272495</v>
      </c>
      <c r="BB44" s="121">
        <v>145.60647071433499</v>
      </c>
      <c r="BC44" s="121">
        <v>137.400246330561</v>
      </c>
      <c r="BD44" s="121">
        <v>189.89922146739599</v>
      </c>
      <c r="BE44" s="121">
        <v>144.787208897851</v>
      </c>
      <c r="BF44" s="121"/>
      <c r="BG44" s="121"/>
      <c r="BH44" s="121"/>
      <c r="BI44" s="121"/>
      <c r="BJ44" s="120">
        <v>29741</v>
      </c>
      <c r="BK44" s="120">
        <v>78</v>
      </c>
      <c r="BL44" s="120">
        <v>7</v>
      </c>
      <c r="BM44" s="120">
        <v>283</v>
      </c>
      <c r="BN44" s="120">
        <v>0</v>
      </c>
      <c r="BO44" s="120">
        <v>1608</v>
      </c>
      <c r="BP44" s="120">
        <v>39380</v>
      </c>
      <c r="BQ44" s="120" t="s">
        <v>475</v>
      </c>
      <c r="BR44" s="120">
        <v>1450</v>
      </c>
      <c r="BS44" s="120">
        <v>1892</v>
      </c>
      <c r="BT44" s="120">
        <v>1463</v>
      </c>
      <c r="BU44" s="120">
        <v>1451</v>
      </c>
      <c r="BV44" s="120">
        <v>1817</v>
      </c>
      <c r="BW44" s="120">
        <v>1605</v>
      </c>
      <c r="BX44" s="120">
        <v>352</v>
      </c>
      <c r="BY44" s="120">
        <v>4045</v>
      </c>
      <c r="BZ44" s="120">
        <v>4387</v>
      </c>
      <c r="CA44" s="120">
        <v>5203</v>
      </c>
      <c r="CB44" s="120">
        <v>1521</v>
      </c>
      <c r="CC44" s="120">
        <v>8560</v>
      </c>
      <c r="CD44" s="120">
        <v>10900</v>
      </c>
      <c r="CE44" s="120">
        <v>248</v>
      </c>
      <c r="CF44" s="120">
        <v>2020</v>
      </c>
      <c r="CG44" s="120">
        <v>109</v>
      </c>
      <c r="CH44" s="120">
        <v>1446</v>
      </c>
      <c r="CI44" s="120">
        <v>15682</v>
      </c>
      <c r="CJ44" s="120">
        <v>2179</v>
      </c>
      <c r="CK44" s="120">
        <v>4185</v>
      </c>
      <c r="CL44" s="120">
        <v>70</v>
      </c>
      <c r="CM44" s="120">
        <v>6548</v>
      </c>
      <c r="CN44" s="120">
        <v>1197</v>
      </c>
      <c r="CO44" s="120">
        <v>40021</v>
      </c>
      <c r="CP44" s="120">
        <v>19119</v>
      </c>
      <c r="CQ44" s="120">
        <v>37665</v>
      </c>
      <c r="CR44" s="120">
        <v>54487</v>
      </c>
      <c r="CS44" s="120">
        <v>24770</v>
      </c>
      <c r="CT44" s="120">
        <v>28834</v>
      </c>
      <c r="CU44" s="120" t="s">
        <v>475</v>
      </c>
      <c r="CV44" s="120">
        <v>368</v>
      </c>
      <c r="CW44" s="120">
        <v>5004</v>
      </c>
      <c r="CX44" s="120">
        <v>6716</v>
      </c>
      <c r="CY44" s="120">
        <v>5412</v>
      </c>
      <c r="CZ44" s="120">
        <v>2187</v>
      </c>
      <c r="DA44" s="120">
        <v>1081</v>
      </c>
      <c r="DB44" s="120">
        <v>8366</v>
      </c>
      <c r="DC44" s="120">
        <v>1508</v>
      </c>
      <c r="DD44" s="120">
        <v>7931</v>
      </c>
      <c r="DE44" s="120">
        <v>149</v>
      </c>
      <c r="DF44" s="120">
        <v>57193</v>
      </c>
      <c r="DG44" s="120">
        <v>2582</v>
      </c>
      <c r="DH44" s="120">
        <v>43959</v>
      </c>
      <c r="DI44" s="120">
        <v>27357</v>
      </c>
      <c r="DJ44" s="120">
        <v>1207</v>
      </c>
      <c r="DK44" s="120">
        <v>15209</v>
      </c>
      <c r="DL44" s="120">
        <v>7784</v>
      </c>
      <c r="DM44" s="120">
        <v>4537</v>
      </c>
      <c r="DN44" s="101"/>
      <c r="DO44" s="101"/>
      <c r="DP44" s="101"/>
      <c r="DQ44" s="101"/>
      <c r="DR44" s="101"/>
      <c r="DS44" s="101"/>
      <c r="DT44" s="101"/>
      <c r="DU44" s="101"/>
      <c r="DV44" s="101"/>
      <c r="DW44" s="101"/>
      <c r="DX44" s="101"/>
      <c r="DY44" s="101"/>
      <c r="DZ44" s="101"/>
      <c r="EA44" s="101"/>
      <c r="EB44" s="101"/>
      <c r="EC44" s="101"/>
      <c r="ED44" s="101"/>
      <c r="EE44" s="101"/>
      <c r="EF44" s="101"/>
      <c r="EG44" s="101"/>
    </row>
    <row r="45" spans="1:137" customFormat="1" ht="15.75" customHeight="1">
      <c r="A45" s="116" t="s">
        <v>546</v>
      </c>
      <c r="B45" s="122"/>
      <c r="C45" s="122"/>
      <c r="D45" s="123">
        <v>47624918.030232601</v>
      </c>
      <c r="E45" s="123">
        <v>159721021.72529399</v>
      </c>
      <c r="F45" s="123">
        <v>7861.3466523046</v>
      </c>
      <c r="G45" s="123">
        <v>27470854.078937601</v>
      </c>
      <c r="H45" s="123">
        <v>47161180.350174204</v>
      </c>
      <c r="I45" s="123">
        <v>13402572.819482701</v>
      </c>
      <c r="J45" s="123">
        <v>23740219.445682701</v>
      </c>
      <c r="K45" s="123">
        <v>15659547.892444801</v>
      </c>
      <c r="L45" s="123">
        <v>716983.48626797902</v>
      </c>
      <c r="M45" s="123">
        <v>3968995.61312722</v>
      </c>
      <c r="N45" s="123">
        <v>5863536.6059296103</v>
      </c>
      <c r="O45" s="118">
        <v>19060</v>
      </c>
      <c r="P45" s="104">
        <v>5260</v>
      </c>
      <c r="Q45" s="104">
        <v>4968</v>
      </c>
      <c r="R45" s="104">
        <v>8832</v>
      </c>
      <c r="S45" s="104">
        <v>5995</v>
      </c>
      <c r="T45" s="104">
        <v>3352</v>
      </c>
      <c r="U45" s="104">
        <v>7858</v>
      </c>
      <c r="V45" s="104">
        <v>1855</v>
      </c>
      <c r="W45" s="119">
        <v>2757</v>
      </c>
      <c r="X45" s="119">
        <v>4864</v>
      </c>
      <c r="Y45" s="119">
        <v>3288</v>
      </c>
      <c r="Z45" s="119">
        <v>5040</v>
      </c>
      <c r="AA45" s="119">
        <v>3111</v>
      </c>
      <c r="AB45" s="118">
        <v>101993</v>
      </c>
      <c r="AC45" s="119">
        <v>75779</v>
      </c>
      <c r="AD45" s="119">
        <v>11571</v>
      </c>
      <c r="AE45" s="119">
        <v>14643</v>
      </c>
      <c r="AF45" s="119">
        <v>14110</v>
      </c>
      <c r="AG45" s="119">
        <v>20471</v>
      </c>
      <c r="AH45" s="119">
        <v>54181</v>
      </c>
      <c r="AI45" s="119">
        <v>13231</v>
      </c>
      <c r="AJ45" s="127">
        <v>0.48299999999999998</v>
      </c>
      <c r="AK45" s="127">
        <v>0.43099999999999999</v>
      </c>
      <c r="AL45" s="127">
        <v>0.108</v>
      </c>
      <c r="AM45" s="127">
        <v>0.13</v>
      </c>
      <c r="AN45" s="127">
        <v>0.105</v>
      </c>
      <c r="AO45" s="127">
        <v>2.5000000000000001E-2</v>
      </c>
      <c r="AP45" s="94">
        <v>149.568225430708</v>
      </c>
      <c r="AQ45" s="96">
        <v>-1.1598594273204199</v>
      </c>
      <c r="AR45" s="96">
        <v>0.45254222778616798</v>
      </c>
      <c r="AS45" s="121">
        <v>135.99983419484701</v>
      </c>
      <c r="AT45" s="126" t="s">
        <v>473</v>
      </c>
      <c r="AU45" s="121">
        <v>182.973190840802</v>
      </c>
      <c r="AV45" s="121">
        <v>142.14696977571401</v>
      </c>
      <c r="AW45" s="121">
        <v>121.46646570671599</v>
      </c>
      <c r="AX45" s="121">
        <v>150.44950733911799</v>
      </c>
      <c r="AY45" s="121">
        <v>167.00765492945601</v>
      </c>
      <c r="AZ45" s="121">
        <v>149.73017756197601</v>
      </c>
      <c r="BA45" s="121">
        <v>153.287470136531</v>
      </c>
      <c r="BB45" s="121">
        <v>145.416783139573</v>
      </c>
      <c r="BC45" s="121">
        <v>135.99983419484701</v>
      </c>
      <c r="BD45" s="121">
        <v>182.973190840802</v>
      </c>
      <c r="BE45" s="121">
        <v>143.505465628877</v>
      </c>
      <c r="BF45" s="121"/>
      <c r="BG45" s="121"/>
      <c r="BH45" s="121"/>
      <c r="BI45" s="121"/>
      <c r="BJ45" s="120">
        <v>30071</v>
      </c>
      <c r="BK45" s="120">
        <v>76</v>
      </c>
      <c r="BL45" s="120">
        <v>7</v>
      </c>
      <c r="BM45" s="120">
        <v>376</v>
      </c>
      <c r="BN45" s="120">
        <v>0</v>
      </c>
      <c r="BO45" s="120">
        <v>1616</v>
      </c>
      <c r="BP45" s="120">
        <v>39135</v>
      </c>
      <c r="BQ45" s="120" t="s">
        <v>475</v>
      </c>
      <c r="BR45" s="120">
        <v>1389</v>
      </c>
      <c r="BS45" s="120">
        <v>1864</v>
      </c>
      <c r="BT45" s="120">
        <v>1445</v>
      </c>
      <c r="BU45" s="120">
        <v>1423</v>
      </c>
      <c r="BV45" s="120">
        <v>1768</v>
      </c>
      <c r="BW45" s="120">
        <v>1560</v>
      </c>
      <c r="BX45" s="120">
        <v>273</v>
      </c>
      <c r="BY45" s="120">
        <v>3998</v>
      </c>
      <c r="BZ45" s="120">
        <v>4319</v>
      </c>
      <c r="CA45" s="120">
        <v>5290</v>
      </c>
      <c r="CB45" s="120">
        <v>1465</v>
      </c>
      <c r="CC45" s="120">
        <v>8417</v>
      </c>
      <c r="CD45" s="120">
        <v>10798</v>
      </c>
      <c r="CE45" s="120">
        <v>257</v>
      </c>
      <c r="CF45" s="120">
        <v>2007</v>
      </c>
      <c r="CG45" s="120">
        <v>109</v>
      </c>
      <c r="CH45" s="120">
        <v>1460</v>
      </c>
      <c r="CI45" s="120">
        <v>16188</v>
      </c>
      <c r="CJ45" s="120">
        <v>2043</v>
      </c>
      <c r="CK45" s="120">
        <v>4140</v>
      </c>
      <c r="CL45" s="120">
        <v>75</v>
      </c>
      <c r="CM45" s="120">
        <v>6507</v>
      </c>
      <c r="CN45" s="120">
        <v>1198</v>
      </c>
      <c r="CO45" s="120">
        <v>40227</v>
      </c>
      <c r="CP45" s="120">
        <v>19011</v>
      </c>
      <c r="CQ45" s="120">
        <v>37359</v>
      </c>
      <c r="CR45" s="120">
        <v>52178</v>
      </c>
      <c r="CS45" s="120">
        <v>21211</v>
      </c>
      <c r="CT45" s="120">
        <v>28835</v>
      </c>
      <c r="CU45" s="120" t="s">
        <v>475</v>
      </c>
      <c r="CV45" s="120">
        <v>473</v>
      </c>
      <c r="CW45" s="120">
        <v>4993</v>
      </c>
      <c r="CX45" s="120">
        <v>6675</v>
      </c>
      <c r="CY45" s="120">
        <v>5394</v>
      </c>
      <c r="CZ45" s="120">
        <v>2244</v>
      </c>
      <c r="DA45" s="120">
        <v>1101</v>
      </c>
      <c r="DB45" s="120">
        <v>8013</v>
      </c>
      <c r="DC45" s="120">
        <v>1409</v>
      </c>
      <c r="DD45" s="120">
        <v>8065</v>
      </c>
      <c r="DE45" s="120">
        <v>142</v>
      </c>
      <c r="DF45" s="120">
        <v>54685</v>
      </c>
      <c r="DG45" s="120">
        <v>2451</v>
      </c>
      <c r="DH45" s="120">
        <v>45304</v>
      </c>
      <c r="DI45" s="120">
        <v>27282</v>
      </c>
      <c r="DJ45" s="120">
        <v>1096</v>
      </c>
      <c r="DK45" s="120">
        <v>15215</v>
      </c>
      <c r="DL45" s="120">
        <v>7167</v>
      </c>
      <c r="DM45" s="120">
        <v>4398</v>
      </c>
      <c r="DN45" s="101"/>
      <c r="DO45" s="101"/>
      <c r="DP45" s="101"/>
      <c r="DQ45" s="101"/>
      <c r="DR45" s="101"/>
      <c r="DS45" s="101"/>
      <c r="DT45" s="101"/>
      <c r="DU45" s="101"/>
      <c r="DV45" s="101"/>
      <c r="DW45" s="101"/>
      <c r="DX45" s="101"/>
      <c r="DY45" s="101"/>
      <c r="DZ45" s="101"/>
      <c r="EA45" s="101"/>
      <c r="EB45" s="101"/>
      <c r="EC45" s="101"/>
      <c r="ED45" s="101"/>
      <c r="EE45" s="101"/>
      <c r="EF45" s="101"/>
      <c r="EG45" s="101"/>
    </row>
    <row r="46" spans="1:137" customFormat="1" ht="15.75" customHeight="1">
      <c r="A46" s="128" t="s">
        <v>547</v>
      </c>
      <c r="B46" s="129"/>
      <c r="C46" s="129"/>
      <c r="D46" s="123">
        <v>56594401.721625201</v>
      </c>
      <c r="E46" s="123">
        <v>179508198.79024601</v>
      </c>
      <c r="F46" s="123">
        <v>11030.8407801538</v>
      </c>
      <c r="G46" s="123">
        <v>33667706.879534803</v>
      </c>
      <c r="H46" s="123">
        <v>49497289.4245634</v>
      </c>
      <c r="I46" s="123">
        <v>13815246.375211099</v>
      </c>
      <c r="J46" s="123">
        <v>26381548.325926401</v>
      </c>
      <c r="K46" s="123">
        <v>17662263.7272893</v>
      </c>
      <c r="L46" s="123">
        <v>844173.83294293506</v>
      </c>
      <c r="M46" s="123">
        <v>5628427.0448682997</v>
      </c>
      <c r="N46" s="123">
        <v>6125274.7760164998</v>
      </c>
      <c r="O46" s="130">
        <v>22995</v>
      </c>
      <c r="P46" s="131">
        <v>7389</v>
      </c>
      <c r="Q46" s="131">
        <v>5863</v>
      </c>
      <c r="R46" s="131">
        <v>9743</v>
      </c>
      <c r="S46" s="131">
        <v>6714</v>
      </c>
      <c r="T46" s="131">
        <v>5175</v>
      </c>
      <c r="U46" s="131">
        <v>8526</v>
      </c>
      <c r="V46" s="131">
        <v>2580</v>
      </c>
      <c r="W46" s="132">
        <v>5073</v>
      </c>
      <c r="X46" s="132">
        <v>6034</v>
      </c>
      <c r="Y46" s="132">
        <v>3516</v>
      </c>
      <c r="Z46" s="132">
        <v>5410</v>
      </c>
      <c r="AA46" s="132">
        <v>2962</v>
      </c>
      <c r="AB46" s="130">
        <v>85231</v>
      </c>
      <c r="AC46" s="132">
        <v>55533</v>
      </c>
      <c r="AD46" s="132">
        <v>11817</v>
      </c>
      <c r="AE46" s="132">
        <v>17881</v>
      </c>
      <c r="AF46" s="132">
        <v>14288</v>
      </c>
      <c r="AG46" s="132">
        <v>18786</v>
      </c>
      <c r="AH46" s="132">
        <v>36170</v>
      </c>
      <c r="AI46" s="132">
        <v>15987</v>
      </c>
      <c r="AJ46" s="133">
        <v>0.498</v>
      </c>
      <c r="AK46" s="133">
        <v>0.45200000000000001</v>
      </c>
      <c r="AL46" s="133">
        <v>9.0999999999999998E-2</v>
      </c>
      <c r="AM46" s="133">
        <v>0.14799999999999999</v>
      </c>
      <c r="AN46" s="133">
        <v>0.11799999999999999</v>
      </c>
      <c r="AO46" s="133">
        <v>0.03</v>
      </c>
      <c r="AP46" s="100">
        <v>148.12688823613101</v>
      </c>
      <c r="AQ46" s="134">
        <v>-0.96366537105456695</v>
      </c>
      <c r="AR46" s="134">
        <v>-1.3974547301572799</v>
      </c>
      <c r="AS46" s="135">
        <v>134.99075791918401</v>
      </c>
      <c r="AT46" s="126" t="s">
        <v>473</v>
      </c>
      <c r="AU46" s="135">
        <v>173.30214846960101</v>
      </c>
      <c r="AV46" s="135">
        <v>141.105116609519</v>
      </c>
      <c r="AW46" s="135">
        <v>120.78487266672801</v>
      </c>
      <c r="AX46" s="135">
        <v>149.39591287020099</v>
      </c>
      <c r="AY46" s="135">
        <v>166.933633492111</v>
      </c>
      <c r="AZ46" s="135">
        <v>148.295669724226</v>
      </c>
      <c r="BA46" s="135">
        <v>152.68516079092399</v>
      </c>
      <c r="BB46" s="135">
        <v>142.768071762582</v>
      </c>
      <c r="BC46" s="135">
        <v>134.99075791918401</v>
      </c>
      <c r="BD46" s="135">
        <v>173.30214846960101</v>
      </c>
      <c r="BE46" s="135">
        <v>142.828562460321</v>
      </c>
      <c r="BF46" s="135"/>
      <c r="BG46" s="135"/>
      <c r="BH46" s="135"/>
      <c r="BI46" s="135"/>
      <c r="BJ46" s="120">
        <v>30010</v>
      </c>
      <c r="BK46" s="120">
        <v>76</v>
      </c>
      <c r="BL46" s="120">
        <v>5</v>
      </c>
      <c r="BM46" s="120">
        <v>372</v>
      </c>
      <c r="BN46" s="120">
        <v>0</v>
      </c>
      <c r="BO46" s="120">
        <v>1667</v>
      </c>
      <c r="BP46" s="120">
        <v>38660</v>
      </c>
      <c r="BQ46" s="120" t="s">
        <v>475</v>
      </c>
      <c r="BR46" s="120">
        <v>1355</v>
      </c>
      <c r="BS46" s="120">
        <v>1792</v>
      </c>
      <c r="BT46" s="120">
        <v>1359</v>
      </c>
      <c r="BU46" s="120">
        <v>1440</v>
      </c>
      <c r="BV46" s="120">
        <v>1789</v>
      </c>
      <c r="BW46" s="120">
        <v>1506</v>
      </c>
      <c r="BX46" s="120">
        <v>264</v>
      </c>
      <c r="BY46" s="120">
        <v>3942</v>
      </c>
      <c r="BZ46" s="120">
        <v>4244</v>
      </c>
      <c r="CA46" s="120">
        <v>5270</v>
      </c>
      <c r="CB46" s="120">
        <v>1454</v>
      </c>
      <c r="CC46" s="120">
        <v>8317</v>
      </c>
      <c r="CD46" s="120">
        <v>10539</v>
      </c>
      <c r="CE46" s="120">
        <v>258</v>
      </c>
      <c r="CF46" s="120">
        <v>1984</v>
      </c>
      <c r="CG46" s="120">
        <v>101</v>
      </c>
      <c r="CH46" s="120">
        <v>1440</v>
      </c>
      <c r="CI46" s="120">
        <v>16237</v>
      </c>
      <c r="CJ46" s="120">
        <v>1956</v>
      </c>
      <c r="CK46" s="120">
        <v>4030</v>
      </c>
      <c r="CL46" s="120">
        <v>74</v>
      </c>
      <c r="CM46" s="120">
        <v>6489</v>
      </c>
      <c r="CN46" s="120">
        <v>1180</v>
      </c>
      <c r="CO46" s="120">
        <v>38821</v>
      </c>
      <c r="CP46" s="120">
        <v>18899</v>
      </c>
      <c r="CQ46" s="120">
        <v>37206</v>
      </c>
      <c r="CR46" s="120">
        <v>51253</v>
      </c>
      <c r="CS46" s="120">
        <v>20987</v>
      </c>
      <c r="CT46" s="120">
        <v>28260</v>
      </c>
      <c r="CU46" s="120" t="s">
        <v>475</v>
      </c>
      <c r="CV46" s="120">
        <v>479</v>
      </c>
      <c r="CW46" s="120">
        <v>5008</v>
      </c>
      <c r="CX46" s="120">
        <v>6525</v>
      </c>
      <c r="CY46" s="120">
        <v>5413</v>
      </c>
      <c r="CZ46" s="120">
        <v>2241</v>
      </c>
      <c r="DA46" s="120">
        <v>1108</v>
      </c>
      <c r="DB46" s="120">
        <v>7736</v>
      </c>
      <c r="DC46" s="120">
        <v>919</v>
      </c>
      <c r="DD46" s="120">
        <v>8532</v>
      </c>
      <c r="DE46" s="120">
        <v>170</v>
      </c>
      <c r="DF46" s="120">
        <v>54401</v>
      </c>
      <c r="DG46" s="120">
        <v>2366</v>
      </c>
      <c r="DH46" s="120">
        <v>45664</v>
      </c>
      <c r="DI46" s="120">
        <v>27413</v>
      </c>
      <c r="DJ46" s="120">
        <v>1401</v>
      </c>
      <c r="DK46" s="120">
        <v>15203</v>
      </c>
      <c r="DL46" s="120">
        <v>6825</v>
      </c>
      <c r="DM46" s="120">
        <v>4326</v>
      </c>
      <c r="DN46" s="101"/>
      <c r="DO46" s="101"/>
      <c r="DP46" s="101"/>
      <c r="DQ46" s="101"/>
      <c r="DR46" s="101"/>
      <c r="DS46" s="101"/>
      <c r="DT46" s="101"/>
      <c r="DU46" s="101"/>
      <c r="DV46" s="101"/>
      <c r="DW46" s="101"/>
      <c r="DX46" s="101"/>
      <c r="DY46" s="101"/>
      <c r="DZ46" s="101"/>
      <c r="EA46" s="101"/>
      <c r="EB46" s="101"/>
      <c r="EC46" s="101"/>
      <c r="ED46" s="101"/>
      <c r="EE46" s="101"/>
      <c r="EF46" s="101"/>
      <c r="EG46" s="101"/>
    </row>
    <row r="47" spans="1:137" customFormat="1" ht="15.75" customHeight="1">
      <c r="A47" s="136" t="s">
        <v>548</v>
      </c>
      <c r="B47" s="122"/>
      <c r="C47" s="122"/>
      <c r="D47" s="123">
        <v>55428466.065973997</v>
      </c>
      <c r="E47" s="123">
        <v>199754947.66995001</v>
      </c>
      <c r="F47" s="123">
        <v>9938.7825451381905</v>
      </c>
      <c r="G47" s="123">
        <v>32077124</v>
      </c>
      <c r="H47" s="123">
        <v>49916132</v>
      </c>
      <c r="I47" s="123">
        <v>14214721</v>
      </c>
      <c r="J47" s="123">
        <v>6293198</v>
      </c>
      <c r="K47" s="123">
        <v>16163775</v>
      </c>
      <c r="L47" s="123">
        <v>685560</v>
      </c>
      <c r="M47" s="123">
        <v>6026856</v>
      </c>
      <c r="N47" s="123">
        <v>6293198</v>
      </c>
      <c r="O47" s="123">
        <v>26381</v>
      </c>
      <c r="P47" s="99">
        <v>7485</v>
      </c>
      <c r="Q47" s="99">
        <v>9930</v>
      </c>
      <c r="R47" s="99">
        <v>8966</v>
      </c>
      <c r="S47" s="99">
        <v>10552</v>
      </c>
      <c r="T47" s="99">
        <v>4790</v>
      </c>
      <c r="U47" s="99">
        <v>8560</v>
      </c>
      <c r="V47" s="99">
        <v>2479</v>
      </c>
      <c r="W47" s="99">
        <v>4170</v>
      </c>
      <c r="X47" s="99">
        <v>7142</v>
      </c>
      <c r="Y47" s="99">
        <v>3681</v>
      </c>
      <c r="Z47" s="99">
        <v>7552</v>
      </c>
      <c r="AA47" s="99">
        <v>3836</v>
      </c>
      <c r="AB47" s="123">
        <v>71994</v>
      </c>
      <c r="AC47" s="99">
        <v>47199</v>
      </c>
      <c r="AD47" s="99">
        <v>10262</v>
      </c>
      <c r="AE47" s="99">
        <v>14533</v>
      </c>
      <c r="AF47" s="99">
        <v>12865</v>
      </c>
      <c r="AG47" s="99">
        <v>18062</v>
      </c>
      <c r="AH47" s="99">
        <v>28478</v>
      </c>
      <c r="AI47" s="99">
        <v>12589</v>
      </c>
      <c r="AJ47" s="127">
        <v>0.48099999999999998</v>
      </c>
      <c r="AK47" s="127">
        <v>0.437</v>
      </c>
      <c r="AL47" s="127">
        <v>9.1999999999999998E-2</v>
      </c>
      <c r="AM47" s="127">
        <v>0.13100000000000001</v>
      </c>
      <c r="AN47" s="127">
        <v>0.11600000000000001</v>
      </c>
      <c r="AO47" s="127">
        <v>1.4E-2</v>
      </c>
      <c r="AP47" s="94">
        <v>146.612809252468</v>
      </c>
      <c r="AQ47" s="96">
        <v>-1.02214999700068</v>
      </c>
      <c r="AR47" s="96">
        <v>-3.4541209293246702</v>
      </c>
      <c r="AS47" s="120">
        <v>132.82137397389701</v>
      </c>
      <c r="AT47" s="126" t="s">
        <v>473</v>
      </c>
      <c r="AU47" s="120">
        <v>176.82977443669401</v>
      </c>
      <c r="AV47" s="120">
        <v>136.18188438413901</v>
      </c>
      <c r="AW47" s="120">
        <v>119.51044253337299</v>
      </c>
      <c r="AX47" s="120">
        <v>149.406958937111</v>
      </c>
      <c r="AY47" s="120">
        <v>165.885030161983</v>
      </c>
      <c r="AZ47" s="120">
        <v>146.19353342888101</v>
      </c>
      <c r="BA47" s="120">
        <v>151.38975630313101</v>
      </c>
      <c r="BB47" s="120">
        <v>141.794402280197</v>
      </c>
      <c r="BC47" s="120">
        <v>132.82137397389701</v>
      </c>
      <c r="BD47" s="120">
        <v>176.82977443669401</v>
      </c>
      <c r="BE47" s="120">
        <v>140.986591874792</v>
      </c>
      <c r="BF47" s="120"/>
      <c r="BG47" s="120"/>
      <c r="BH47" s="120"/>
      <c r="BI47" s="120"/>
      <c r="BJ47" s="120">
        <v>29984</v>
      </c>
      <c r="BK47" s="120">
        <v>72</v>
      </c>
      <c r="BL47" s="120">
        <v>5</v>
      </c>
      <c r="BM47" s="120">
        <v>373</v>
      </c>
      <c r="BN47" s="120">
        <v>0</v>
      </c>
      <c r="BO47" s="120">
        <v>1654</v>
      </c>
      <c r="BP47" s="120">
        <v>38244</v>
      </c>
      <c r="BQ47" s="120" t="s">
        <v>475</v>
      </c>
      <c r="BR47" s="120">
        <v>1283</v>
      </c>
      <c r="BS47" s="120">
        <v>1732</v>
      </c>
      <c r="BT47" s="120">
        <v>1331</v>
      </c>
      <c r="BU47" s="120">
        <v>1518</v>
      </c>
      <c r="BV47" s="120">
        <v>1792</v>
      </c>
      <c r="BW47" s="120">
        <v>1466</v>
      </c>
      <c r="BX47" s="120">
        <v>216</v>
      </c>
      <c r="BY47" s="120">
        <v>3941</v>
      </c>
      <c r="BZ47" s="120">
        <v>4236</v>
      </c>
      <c r="CA47" s="120">
        <v>5093</v>
      </c>
      <c r="CB47" s="120">
        <v>1419</v>
      </c>
      <c r="CC47" s="120">
        <v>8272</v>
      </c>
      <c r="CD47" s="120">
        <v>10224</v>
      </c>
      <c r="CE47" s="120">
        <v>250</v>
      </c>
      <c r="CF47" s="120">
        <v>1983</v>
      </c>
      <c r="CG47" s="120">
        <v>97</v>
      </c>
      <c r="CH47" s="120">
        <v>1470</v>
      </c>
      <c r="CI47" s="120">
        <v>15886</v>
      </c>
      <c r="CJ47" s="120">
        <v>1852</v>
      </c>
      <c r="CK47" s="120">
        <v>3928</v>
      </c>
      <c r="CL47" s="120">
        <v>90</v>
      </c>
      <c r="CM47" s="120">
        <v>6466</v>
      </c>
      <c r="CN47" s="120">
        <v>1185</v>
      </c>
      <c r="CO47" s="120">
        <v>37253</v>
      </c>
      <c r="CP47" s="120">
        <v>18458</v>
      </c>
      <c r="CQ47" s="120">
        <v>37293</v>
      </c>
      <c r="CR47" s="120">
        <v>51031</v>
      </c>
      <c r="CS47" s="120">
        <v>21756</v>
      </c>
      <c r="CT47" s="120">
        <v>27638</v>
      </c>
      <c r="CU47" s="120" t="s">
        <v>475</v>
      </c>
      <c r="CV47" s="120">
        <v>483</v>
      </c>
      <c r="CW47" s="120">
        <v>5022</v>
      </c>
      <c r="CX47" s="120">
        <v>6455</v>
      </c>
      <c r="CY47" s="120">
        <v>5448</v>
      </c>
      <c r="CZ47" s="120">
        <v>2300</v>
      </c>
      <c r="DA47" s="120">
        <v>1118</v>
      </c>
      <c r="DB47" s="120">
        <v>7686</v>
      </c>
      <c r="DC47" s="120">
        <v>797</v>
      </c>
      <c r="DD47" s="120">
        <v>8222</v>
      </c>
      <c r="DE47" s="120">
        <v>183</v>
      </c>
      <c r="DF47" s="120">
        <v>54847</v>
      </c>
      <c r="DG47" s="120">
        <v>2537</v>
      </c>
      <c r="DH47" s="120">
        <v>45585</v>
      </c>
      <c r="DI47" s="120">
        <v>27629</v>
      </c>
      <c r="DJ47" s="120">
        <v>1804</v>
      </c>
      <c r="DK47" s="120">
        <v>15303</v>
      </c>
      <c r="DL47" s="120">
        <v>6755</v>
      </c>
      <c r="DM47" s="120">
        <v>4277</v>
      </c>
      <c r="DN47" s="101"/>
      <c r="DO47" s="101"/>
      <c r="DP47" s="101"/>
      <c r="DQ47" s="101"/>
      <c r="DR47" s="101"/>
      <c r="DS47" s="101"/>
      <c r="DT47" s="101"/>
      <c r="DU47" s="101"/>
      <c r="DV47" s="101"/>
      <c r="DW47" s="101"/>
      <c r="DX47" s="101"/>
      <c r="DY47" s="101"/>
      <c r="DZ47" s="101"/>
      <c r="EA47" s="101"/>
      <c r="EB47" s="101"/>
      <c r="EC47" s="101"/>
      <c r="ED47" s="101"/>
      <c r="EE47" s="101"/>
      <c r="EF47" s="101"/>
      <c r="EG47" s="101"/>
    </row>
    <row r="48" spans="1:137" customFormat="1" ht="15.75" customHeight="1">
      <c r="A48" s="136" t="s">
        <v>549</v>
      </c>
      <c r="B48" s="122"/>
      <c r="C48" s="122"/>
      <c r="D48" s="123">
        <v>61496699.991104797</v>
      </c>
      <c r="E48" s="123">
        <v>215725467.46760201</v>
      </c>
      <c r="F48" s="137">
        <v>13063</v>
      </c>
      <c r="G48" s="104">
        <v>33822054</v>
      </c>
      <c r="H48" s="104">
        <v>51131987</v>
      </c>
      <c r="I48" s="104">
        <v>14399941</v>
      </c>
      <c r="J48" s="104">
        <v>23705333</v>
      </c>
      <c r="K48" s="104">
        <v>17767924</v>
      </c>
      <c r="L48" s="104">
        <v>712731</v>
      </c>
      <c r="M48" s="104">
        <v>7645349</v>
      </c>
      <c r="N48" s="104">
        <v>6642482</v>
      </c>
      <c r="O48" s="138">
        <v>23246</v>
      </c>
      <c r="P48" s="99">
        <v>6355</v>
      </c>
      <c r="Q48" s="99">
        <v>8885</v>
      </c>
      <c r="R48" s="99">
        <v>8006</v>
      </c>
      <c r="S48" s="99">
        <v>10499</v>
      </c>
      <c r="T48" s="99">
        <v>2289</v>
      </c>
      <c r="U48" s="99">
        <v>7815</v>
      </c>
      <c r="V48" s="99">
        <v>2643</v>
      </c>
      <c r="W48" s="99">
        <v>3158</v>
      </c>
      <c r="X48" s="99">
        <v>5522</v>
      </c>
      <c r="Y48" s="99">
        <v>3927</v>
      </c>
      <c r="Z48" s="99">
        <v>5489</v>
      </c>
      <c r="AA48" s="99">
        <v>5150</v>
      </c>
      <c r="AB48" s="123">
        <v>103523</v>
      </c>
      <c r="AC48" s="99">
        <v>81973</v>
      </c>
      <c r="AD48" s="99">
        <v>10882</v>
      </c>
      <c r="AE48" s="99">
        <v>10668</v>
      </c>
      <c r="AF48" s="99">
        <v>16670</v>
      </c>
      <c r="AG48" s="99">
        <v>25142</v>
      </c>
      <c r="AH48" s="99">
        <v>43542</v>
      </c>
      <c r="AI48" s="99">
        <v>18169</v>
      </c>
      <c r="AJ48" s="127">
        <v>0.48</v>
      </c>
      <c r="AK48" s="127">
        <v>0.42599999999999999</v>
      </c>
      <c r="AL48" s="127">
        <v>0.113</v>
      </c>
      <c r="AM48" s="127">
        <v>0.126</v>
      </c>
      <c r="AN48" s="127">
        <v>0.112</v>
      </c>
      <c r="AO48" s="127">
        <v>1.4E-2</v>
      </c>
      <c r="AP48" s="97">
        <v>146.763762554533</v>
      </c>
      <c r="AQ48" s="97">
        <v>0.10296051404654601</v>
      </c>
      <c r="AR48" s="97">
        <v>-3.0131508206880202</v>
      </c>
      <c r="AS48" s="97">
        <v>132.84358772600399</v>
      </c>
      <c r="AT48" s="126" t="s">
        <v>473</v>
      </c>
      <c r="AU48" s="97">
        <v>180.782628436653</v>
      </c>
      <c r="AV48" s="97">
        <v>134.90092261046399</v>
      </c>
      <c r="AW48" s="97">
        <v>119.35091545788001</v>
      </c>
      <c r="AX48" s="97">
        <v>150.44721590617601</v>
      </c>
      <c r="AY48" s="97">
        <v>165.814504997548</v>
      </c>
      <c r="AZ48" s="97">
        <v>145.81578931728501</v>
      </c>
      <c r="BA48" s="97">
        <v>153.20950902486999</v>
      </c>
      <c r="BB48" s="97">
        <v>140.77483529769</v>
      </c>
      <c r="BC48" s="97">
        <v>132.84358772600399</v>
      </c>
      <c r="BD48" s="97">
        <v>180.782628436653</v>
      </c>
      <c r="BE48" s="97">
        <v>140.80002588778899</v>
      </c>
      <c r="BF48" s="120"/>
      <c r="BG48" s="120"/>
      <c r="BH48" s="120"/>
      <c r="BI48" s="139"/>
      <c r="BJ48" s="120">
        <v>29645</v>
      </c>
      <c r="BK48" s="120">
        <v>84</v>
      </c>
      <c r="BL48" s="120">
        <v>4</v>
      </c>
      <c r="BM48" s="120">
        <v>384</v>
      </c>
      <c r="BN48" s="120">
        <v>0</v>
      </c>
      <c r="BO48" s="120">
        <v>1646</v>
      </c>
      <c r="BP48" s="120">
        <v>38082</v>
      </c>
      <c r="BQ48" s="120" t="s">
        <v>475</v>
      </c>
      <c r="BR48" s="120">
        <v>1266</v>
      </c>
      <c r="BS48" s="120">
        <v>1691</v>
      </c>
      <c r="BT48" s="120">
        <v>1228</v>
      </c>
      <c r="BU48" s="120">
        <v>1415</v>
      </c>
      <c r="BV48" s="120">
        <v>1815</v>
      </c>
      <c r="BW48" s="120">
        <v>1444</v>
      </c>
      <c r="BX48" s="120">
        <v>182</v>
      </c>
      <c r="BY48" s="120">
        <v>3843</v>
      </c>
      <c r="BZ48" s="120">
        <v>4199</v>
      </c>
      <c r="CA48" s="120">
        <v>5140</v>
      </c>
      <c r="CB48" s="120">
        <v>1386</v>
      </c>
      <c r="CC48" s="120">
        <v>8099</v>
      </c>
      <c r="CD48" s="120">
        <v>10007</v>
      </c>
      <c r="CE48" s="120">
        <v>239</v>
      </c>
      <c r="CF48" s="120">
        <v>1924</v>
      </c>
      <c r="CG48" s="120">
        <v>102</v>
      </c>
      <c r="CH48" s="120">
        <v>1461</v>
      </c>
      <c r="CI48" s="120">
        <v>15536</v>
      </c>
      <c r="CJ48" s="120">
        <v>1750</v>
      </c>
      <c r="CK48" s="120">
        <v>3838</v>
      </c>
      <c r="CL48" s="120">
        <v>99</v>
      </c>
      <c r="CM48" s="120">
        <v>6502</v>
      </c>
      <c r="CN48" s="120">
        <v>1188</v>
      </c>
      <c r="CO48" s="120">
        <v>37211</v>
      </c>
      <c r="CP48" s="120">
        <v>18592</v>
      </c>
      <c r="CQ48" s="120">
        <v>37253</v>
      </c>
      <c r="CR48" s="120">
        <v>51388</v>
      </c>
      <c r="CS48" s="120">
        <v>24356</v>
      </c>
      <c r="CT48" s="120">
        <v>27228</v>
      </c>
      <c r="CU48" s="120">
        <v>6</v>
      </c>
      <c r="CV48" s="120">
        <v>498</v>
      </c>
      <c r="CW48" s="120">
        <v>4828</v>
      </c>
      <c r="CX48" s="120">
        <v>6376</v>
      </c>
      <c r="CY48" s="120">
        <v>5417</v>
      </c>
      <c r="CZ48" s="120">
        <v>2284</v>
      </c>
      <c r="DA48" s="120">
        <v>1118</v>
      </c>
      <c r="DB48" s="120">
        <v>7786</v>
      </c>
      <c r="DC48" s="120">
        <v>688</v>
      </c>
      <c r="DD48" s="120">
        <v>8633</v>
      </c>
      <c r="DE48" s="120">
        <v>179</v>
      </c>
      <c r="DF48" s="120">
        <v>55453</v>
      </c>
      <c r="DG48" s="120">
        <v>2709</v>
      </c>
      <c r="DH48" s="120">
        <v>44054</v>
      </c>
      <c r="DI48" s="120">
        <v>27828</v>
      </c>
      <c r="DJ48" s="120">
        <v>1582</v>
      </c>
      <c r="DK48" s="120">
        <v>15406</v>
      </c>
      <c r="DL48" s="120">
        <v>7171</v>
      </c>
      <c r="DM48" s="120">
        <v>4278</v>
      </c>
      <c r="DN48" s="101"/>
      <c r="DO48" s="101"/>
      <c r="DP48" s="101"/>
      <c r="DQ48" s="101"/>
      <c r="DR48" s="101"/>
      <c r="DS48" s="101"/>
      <c r="DT48" s="101"/>
      <c r="DU48" s="101"/>
      <c r="DV48" s="101"/>
      <c r="DW48" s="101"/>
      <c r="DX48" s="101"/>
      <c r="DY48" s="101"/>
      <c r="DZ48" s="101"/>
      <c r="EA48" s="101"/>
      <c r="EB48" s="101"/>
      <c r="EC48" s="101"/>
      <c r="ED48" s="101"/>
      <c r="EE48" s="101"/>
      <c r="EF48" s="101"/>
      <c r="EG48" s="101"/>
    </row>
    <row r="49" spans="1:137" customFormat="1" ht="15.75" customHeight="1">
      <c r="A49" s="136" t="s">
        <v>550</v>
      </c>
      <c r="B49" s="122"/>
      <c r="C49" s="122"/>
      <c r="D49" s="123">
        <v>62860683.754141398</v>
      </c>
      <c r="E49" s="123">
        <v>240620098.18688801</v>
      </c>
      <c r="F49" s="137">
        <v>10473.6989481533</v>
      </c>
      <c r="G49" s="104">
        <v>31634034</v>
      </c>
      <c r="H49" s="104">
        <v>52024361</v>
      </c>
      <c r="I49" s="104">
        <v>14147222</v>
      </c>
      <c r="J49" s="104">
        <v>23346926</v>
      </c>
      <c r="K49" s="104">
        <v>17024426</v>
      </c>
      <c r="L49" s="104">
        <v>603192</v>
      </c>
      <c r="M49" s="104">
        <v>8876574</v>
      </c>
      <c r="N49" s="104">
        <v>6781714</v>
      </c>
      <c r="O49" s="138">
        <v>15013</v>
      </c>
      <c r="P49" s="99">
        <v>3629</v>
      </c>
      <c r="Q49" s="99">
        <v>4957</v>
      </c>
      <c r="R49" s="99">
        <v>6427</v>
      </c>
      <c r="S49" s="99">
        <v>5622</v>
      </c>
      <c r="T49" s="99">
        <v>1534</v>
      </c>
      <c r="U49" s="99">
        <v>5933</v>
      </c>
      <c r="V49" s="99">
        <v>1924</v>
      </c>
      <c r="W49" s="99">
        <v>1686</v>
      </c>
      <c r="X49" s="99">
        <v>3739</v>
      </c>
      <c r="Y49" s="99">
        <v>2576</v>
      </c>
      <c r="Z49" s="99">
        <v>3923</v>
      </c>
      <c r="AA49" s="99">
        <v>3089</v>
      </c>
      <c r="AB49" s="123">
        <v>71134</v>
      </c>
      <c r="AC49" s="99">
        <v>48447</v>
      </c>
      <c r="AD49" s="99">
        <v>9390</v>
      </c>
      <c r="AE49" s="99">
        <v>13297</v>
      </c>
      <c r="AF49" s="99">
        <v>12832</v>
      </c>
      <c r="AG49" s="99">
        <v>14681</v>
      </c>
      <c r="AH49" s="99">
        <v>32103</v>
      </c>
      <c r="AI49" s="99">
        <v>11518</v>
      </c>
      <c r="AJ49" s="127">
        <v>0.48699999999999999</v>
      </c>
      <c r="AK49" s="127">
        <v>0.42299999999999999</v>
      </c>
      <c r="AL49" s="127">
        <v>0.13100000000000001</v>
      </c>
      <c r="AM49" s="127">
        <v>0.13400000000000001</v>
      </c>
      <c r="AN49" s="127">
        <v>0.121</v>
      </c>
      <c r="AO49" s="127">
        <v>1.2999999999999999E-2</v>
      </c>
      <c r="AP49" s="97">
        <v>145.575020358328</v>
      </c>
      <c r="AQ49" s="97">
        <v>-0.809969828732782</v>
      </c>
      <c r="AR49" s="97">
        <v>-2.6698217892741498</v>
      </c>
      <c r="AS49" s="97">
        <v>132.574648671163</v>
      </c>
      <c r="AT49" s="126" t="s">
        <v>473</v>
      </c>
      <c r="AU49" s="97">
        <v>169.131678960074</v>
      </c>
      <c r="AV49" s="97">
        <v>134.635708215996</v>
      </c>
      <c r="AW49" s="97">
        <v>118.986787596304</v>
      </c>
      <c r="AX49" s="97">
        <v>149.175177042694</v>
      </c>
      <c r="AY49" s="97">
        <v>166.621592011796</v>
      </c>
      <c r="AZ49" s="97">
        <v>145.182054071479</v>
      </c>
      <c r="BA49" s="97">
        <v>152.26786431526801</v>
      </c>
      <c r="BB49" s="97">
        <v>138.65876184175499</v>
      </c>
      <c r="BC49" s="97">
        <v>132.574648671163</v>
      </c>
      <c r="BD49" s="97">
        <v>169.131678960074</v>
      </c>
      <c r="BE49" s="97">
        <v>140.59752165486199</v>
      </c>
      <c r="BF49" s="120"/>
      <c r="BG49" s="120"/>
      <c r="BH49" s="120"/>
      <c r="BI49" s="139"/>
      <c r="BJ49" s="120">
        <v>30265</v>
      </c>
      <c r="BK49" s="120">
        <v>74</v>
      </c>
      <c r="BL49" s="120">
        <v>4</v>
      </c>
      <c r="BM49" s="120">
        <v>369</v>
      </c>
      <c r="BN49" s="120">
        <v>0</v>
      </c>
      <c r="BO49" s="120">
        <v>1606</v>
      </c>
      <c r="BP49" s="120">
        <v>38158</v>
      </c>
      <c r="BQ49" s="120" t="s">
        <v>475</v>
      </c>
      <c r="BR49" s="120">
        <v>1208</v>
      </c>
      <c r="BS49" s="120">
        <v>1807</v>
      </c>
      <c r="BT49" s="120">
        <v>1216</v>
      </c>
      <c r="BU49" s="120">
        <v>1326</v>
      </c>
      <c r="BV49" s="120">
        <v>1790</v>
      </c>
      <c r="BW49" s="120">
        <v>1393</v>
      </c>
      <c r="BX49" s="120">
        <v>189</v>
      </c>
      <c r="BY49" s="120">
        <v>3819</v>
      </c>
      <c r="BZ49" s="120">
        <v>4179</v>
      </c>
      <c r="CA49" s="120">
        <v>5025</v>
      </c>
      <c r="CB49" s="120">
        <v>1340</v>
      </c>
      <c r="CC49" s="120">
        <v>7900</v>
      </c>
      <c r="CD49" s="120">
        <v>9978</v>
      </c>
      <c r="CE49" s="120">
        <v>246</v>
      </c>
      <c r="CF49" s="120">
        <v>1937</v>
      </c>
      <c r="CG49" s="120">
        <v>91</v>
      </c>
      <c r="CH49" s="120">
        <v>1476</v>
      </c>
      <c r="CI49" s="120">
        <v>14830</v>
      </c>
      <c r="CJ49" s="120">
        <v>1718</v>
      </c>
      <c r="CK49" s="120">
        <v>3630</v>
      </c>
      <c r="CL49" s="120">
        <v>105</v>
      </c>
      <c r="CM49" s="120">
        <v>6505</v>
      </c>
      <c r="CN49" s="120">
        <v>1194</v>
      </c>
      <c r="CO49" s="120">
        <v>34873</v>
      </c>
      <c r="CP49" s="120">
        <v>18251</v>
      </c>
      <c r="CQ49" s="120">
        <v>37245</v>
      </c>
      <c r="CR49" s="120">
        <v>49273</v>
      </c>
      <c r="CS49" s="120">
        <v>20320</v>
      </c>
      <c r="CT49" s="120">
        <v>27070</v>
      </c>
      <c r="CU49" s="120">
        <v>6</v>
      </c>
      <c r="CV49" s="120">
        <v>493</v>
      </c>
      <c r="CW49" s="120">
        <v>4710</v>
      </c>
      <c r="CX49" s="120">
        <v>6647</v>
      </c>
      <c r="CY49" s="120">
        <v>5294</v>
      </c>
      <c r="CZ49" s="120">
        <v>2256</v>
      </c>
      <c r="DA49" s="120">
        <v>1144</v>
      </c>
      <c r="DB49" s="120">
        <v>7149</v>
      </c>
      <c r="DC49" s="120">
        <v>549</v>
      </c>
      <c r="DD49" s="120">
        <v>8853</v>
      </c>
      <c r="DE49" s="120">
        <v>196</v>
      </c>
      <c r="DF49" s="120">
        <v>53905</v>
      </c>
      <c r="DG49" s="120">
        <v>2288</v>
      </c>
      <c r="DH49" s="120">
        <v>45305</v>
      </c>
      <c r="DI49" s="120">
        <v>27470</v>
      </c>
      <c r="DJ49" s="120">
        <v>1574</v>
      </c>
      <c r="DK49" s="120">
        <v>15246</v>
      </c>
      <c r="DL49" s="120">
        <v>6370</v>
      </c>
      <c r="DM49" s="120">
        <v>4005</v>
      </c>
      <c r="DN49" s="101"/>
      <c r="DO49" s="101"/>
      <c r="DP49" s="101"/>
      <c r="DQ49" s="101"/>
      <c r="DR49" s="101"/>
      <c r="DS49" s="101"/>
      <c r="DT49" s="101"/>
      <c r="DU49" s="101"/>
      <c r="DV49" s="101"/>
      <c r="DW49" s="101"/>
      <c r="DX49" s="101"/>
      <c r="DY49" s="101"/>
      <c r="DZ49" s="101"/>
      <c r="EA49" s="101"/>
      <c r="EB49" s="101"/>
      <c r="EC49" s="101"/>
      <c r="ED49" s="101"/>
      <c r="EE49" s="101"/>
      <c r="EF49" s="101"/>
      <c r="EG49" s="101"/>
    </row>
    <row r="50" spans="1:137" customFormat="1" ht="15.75" customHeight="1">
      <c r="A50" s="136" t="s">
        <v>551</v>
      </c>
      <c r="B50" s="122"/>
      <c r="C50" s="122"/>
      <c r="D50" s="123">
        <v>77390057.020334095</v>
      </c>
      <c r="E50" s="123">
        <v>234318312.48217699</v>
      </c>
      <c r="F50" s="137">
        <v>13230.1337172614</v>
      </c>
      <c r="G50" s="104">
        <v>35505508</v>
      </c>
      <c r="H50" s="104">
        <v>54997314</v>
      </c>
      <c r="I50" s="104">
        <v>14880908</v>
      </c>
      <c r="J50" s="104">
        <v>25327658</v>
      </c>
      <c r="K50" s="104">
        <v>18671195</v>
      </c>
      <c r="L50" s="104">
        <v>547281</v>
      </c>
      <c r="M50" s="104">
        <v>8371341</v>
      </c>
      <c r="N50" s="104">
        <v>7280092</v>
      </c>
      <c r="O50" s="138">
        <v>19182</v>
      </c>
      <c r="P50" s="99">
        <v>5317</v>
      </c>
      <c r="Q50" s="99">
        <v>5939</v>
      </c>
      <c r="R50" s="99">
        <v>7926</v>
      </c>
      <c r="S50" s="99">
        <v>7389</v>
      </c>
      <c r="T50" s="99">
        <v>2652</v>
      </c>
      <c r="U50" s="99">
        <v>6418</v>
      </c>
      <c r="V50" s="99">
        <v>2723</v>
      </c>
      <c r="W50" s="99">
        <v>3850</v>
      </c>
      <c r="X50" s="99">
        <v>4431</v>
      </c>
      <c r="Y50" s="99">
        <v>3676</v>
      </c>
      <c r="Z50" s="99">
        <v>4788</v>
      </c>
      <c r="AA50" s="99">
        <v>2437</v>
      </c>
      <c r="AB50" s="123">
        <v>67109</v>
      </c>
      <c r="AC50" s="99">
        <v>43166</v>
      </c>
      <c r="AD50" s="99">
        <v>9832</v>
      </c>
      <c r="AE50" s="99">
        <v>14111</v>
      </c>
      <c r="AF50" s="99">
        <v>12522</v>
      </c>
      <c r="AG50" s="99">
        <v>12286</v>
      </c>
      <c r="AH50" s="99">
        <v>32830</v>
      </c>
      <c r="AI50" s="99">
        <v>9471</v>
      </c>
      <c r="AJ50" s="127">
        <v>0.499</v>
      </c>
      <c r="AK50" s="127">
        <v>0.44400000000000001</v>
      </c>
      <c r="AL50" s="127">
        <v>0.11</v>
      </c>
      <c r="AM50" s="127">
        <v>0.16600000000000001</v>
      </c>
      <c r="AN50" s="127">
        <v>0.14799999999999999</v>
      </c>
      <c r="AO50" s="127">
        <v>1.7999999999999999E-2</v>
      </c>
      <c r="AP50" s="97">
        <v>143.60820062026801</v>
      </c>
      <c r="AQ50" s="97">
        <v>-1.3510695263642001</v>
      </c>
      <c r="AR50" s="97">
        <v>-3.0505519083474502</v>
      </c>
      <c r="AS50" s="97">
        <v>131.30364877708601</v>
      </c>
      <c r="AT50" s="126" t="s">
        <v>473</v>
      </c>
      <c r="AU50" s="97">
        <v>151.42042343896699</v>
      </c>
      <c r="AV50" s="97">
        <v>134.38566292031399</v>
      </c>
      <c r="AW50" s="97">
        <v>117.59507974297</v>
      </c>
      <c r="AX50" s="97">
        <v>149.387555666531</v>
      </c>
      <c r="AY50" s="97">
        <v>166.9785732512</v>
      </c>
      <c r="AZ50" s="97">
        <v>144.11099676043801</v>
      </c>
      <c r="BA50" s="97">
        <v>149.13786817654599</v>
      </c>
      <c r="BB50" s="97">
        <v>137.051529561102</v>
      </c>
      <c r="BC50" s="97">
        <v>131.30364877708601</v>
      </c>
      <c r="BD50" s="97">
        <v>151.42042343896699</v>
      </c>
      <c r="BE50" s="97">
        <v>140.45495910812701</v>
      </c>
      <c r="BF50" s="120"/>
      <c r="BG50" s="120"/>
      <c r="BH50" s="120"/>
      <c r="BI50" s="139"/>
      <c r="BJ50" s="120">
        <v>30527</v>
      </c>
      <c r="BK50" s="120">
        <v>82</v>
      </c>
      <c r="BL50" s="120">
        <v>4</v>
      </c>
      <c r="BM50" s="120">
        <v>366</v>
      </c>
      <c r="BN50" s="120">
        <v>0</v>
      </c>
      <c r="BO50" s="120">
        <v>1542</v>
      </c>
      <c r="BP50" s="120">
        <v>38123</v>
      </c>
      <c r="BQ50" s="120" t="s">
        <v>475</v>
      </c>
      <c r="BR50" s="120">
        <v>1212</v>
      </c>
      <c r="BS50" s="120">
        <v>1790</v>
      </c>
      <c r="BT50" s="120">
        <v>1189</v>
      </c>
      <c r="BU50" s="120">
        <v>1314</v>
      </c>
      <c r="BV50" s="120">
        <v>1793</v>
      </c>
      <c r="BW50" s="120">
        <v>1345</v>
      </c>
      <c r="BX50" s="120">
        <v>152</v>
      </c>
      <c r="BY50" s="120">
        <v>3740</v>
      </c>
      <c r="BZ50" s="120">
        <v>4134</v>
      </c>
      <c r="CA50" s="120">
        <v>4929</v>
      </c>
      <c r="CB50" s="120">
        <v>1321</v>
      </c>
      <c r="CC50" s="120">
        <v>7936</v>
      </c>
      <c r="CD50" s="120">
        <v>10012</v>
      </c>
      <c r="CE50" s="120">
        <v>254</v>
      </c>
      <c r="CF50" s="120">
        <v>1929</v>
      </c>
      <c r="CG50" s="120">
        <v>87</v>
      </c>
      <c r="CH50" s="120">
        <v>1504</v>
      </c>
      <c r="CI50" s="120">
        <v>14458</v>
      </c>
      <c r="CJ50" s="120">
        <v>1696</v>
      </c>
      <c r="CK50" s="120">
        <v>3562</v>
      </c>
      <c r="CL50" s="120">
        <v>106</v>
      </c>
      <c r="CM50" s="120">
        <v>6517</v>
      </c>
      <c r="CN50" s="120">
        <v>1221</v>
      </c>
      <c r="CO50" s="120">
        <v>32638</v>
      </c>
      <c r="CP50" s="120">
        <v>18031</v>
      </c>
      <c r="CQ50" s="120">
        <v>36991</v>
      </c>
      <c r="CR50" s="120">
        <v>49300</v>
      </c>
      <c r="CS50" s="120">
        <v>19795</v>
      </c>
      <c r="CT50" s="120">
        <v>26840</v>
      </c>
      <c r="CU50" s="120">
        <v>7</v>
      </c>
      <c r="CV50" s="120">
        <v>492</v>
      </c>
      <c r="CW50" s="120">
        <v>4682</v>
      </c>
      <c r="CX50" s="120">
        <v>6390</v>
      </c>
      <c r="CY50" s="120">
        <v>5262</v>
      </c>
      <c r="CZ50" s="120">
        <v>2252</v>
      </c>
      <c r="DA50" s="120">
        <v>1141</v>
      </c>
      <c r="DB50" s="120">
        <v>6915</v>
      </c>
      <c r="DC50" s="120">
        <v>483</v>
      </c>
      <c r="DD50" s="120">
        <v>9080</v>
      </c>
      <c r="DE50" s="120">
        <v>223</v>
      </c>
      <c r="DF50" s="120">
        <v>53089</v>
      </c>
      <c r="DG50" s="120">
        <v>1882</v>
      </c>
      <c r="DH50" s="120">
        <v>45475</v>
      </c>
      <c r="DI50" s="120">
        <v>27607</v>
      </c>
      <c r="DJ50" s="120">
        <v>1564</v>
      </c>
      <c r="DK50" s="120">
        <v>15173</v>
      </c>
      <c r="DL50" s="120">
        <v>6333</v>
      </c>
      <c r="DM50" s="120">
        <v>4005</v>
      </c>
      <c r="DN50" s="101"/>
      <c r="DO50" s="101"/>
      <c r="DP50" s="101"/>
      <c r="DQ50" s="101"/>
      <c r="DR50" s="101"/>
      <c r="DS50" s="101"/>
      <c r="DT50" s="101"/>
      <c r="DU50" s="101"/>
      <c r="DV50" s="101"/>
      <c r="DW50" s="101"/>
      <c r="DX50" s="101"/>
      <c r="DY50" s="101"/>
      <c r="DZ50" s="101"/>
      <c r="EA50" s="101"/>
      <c r="EB50" s="101"/>
      <c r="EC50" s="101"/>
      <c r="ED50" s="101"/>
      <c r="EE50" s="101"/>
      <c r="EF50" s="101"/>
      <c r="EG50" s="101"/>
    </row>
    <row r="51" spans="1:137" customFormat="1" ht="15.75" customHeight="1">
      <c r="A51" s="136" t="s">
        <v>552</v>
      </c>
      <c r="B51" s="95"/>
      <c r="C51" s="95"/>
      <c r="D51" s="123">
        <v>75160367.009366393</v>
      </c>
      <c r="E51" s="123">
        <v>242565908.472408</v>
      </c>
      <c r="F51" s="137">
        <v>17964.0757821113</v>
      </c>
      <c r="G51" s="104">
        <v>34722676</v>
      </c>
      <c r="H51" s="104">
        <v>59690538</v>
      </c>
      <c r="I51" s="104">
        <v>17180290</v>
      </c>
      <c r="J51" s="104">
        <v>23178010</v>
      </c>
      <c r="K51" s="104">
        <v>19753947</v>
      </c>
      <c r="L51" s="104">
        <v>629217</v>
      </c>
      <c r="M51" s="104">
        <v>8343234</v>
      </c>
      <c r="N51" s="104">
        <v>8021476</v>
      </c>
      <c r="O51" s="138">
        <v>19894</v>
      </c>
      <c r="P51" s="99">
        <v>6380</v>
      </c>
      <c r="Q51" s="99">
        <v>7244</v>
      </c>
      <c r="R51" s="99">
        <v>6270</v>
      </c>
      <c r="S51" s="99">
        <v>7933</v>
      </c>
      <c r="T51" s="99">
        <v>4849</v>
      </c>
      <c r="U51" s="99">
        <v>4648</v>
      </c>
      <c r="V51" s="99">
        <v>2464</v>
      </c>
      <c r="W51" s="99">
        <v>3024</v>
      </c>
      <c r="X51" s="99">
        <v>4244</v>
      </c>
      <c r="Y51" s="99">
        <v>3453</v>
      </c>
      <c r="Z51" s="99">
        <v>5922</v>
      </c>
      <c r="AA51" s="99">
        <v>3251</v>
      </c>
      <c r="AB51" s="123">
        <v>63302</v>
      </c>
      <c r="AC51" s="99">
        <v>44924</v>
      </c>
      <c r="AD51" s="99">
        <v>8450</v>
      </c>
      <c r="AE51" s="99">
        <v>9928</v>
      </c>
      <c r="AF51" s="99">
        <v>10357</v>
      </c>
      <c r="AG51" s="99">
        <v>16037</v>
      </c>
      <c r="AH51" s="99">
        <v>28073</v>
      </c>
      <c r="AI51" s="99">
        <v>8835</v>
      </c>
      <c r="AJ51" s="140">
        <v>0.46800000000000003</v>
      </c>
      <c r="AK51" s="140">
        <v>0.42399999999999999</v>
      </c>
      <c r="AL51" s="140">
        <v>9.5000000000000001E-2</v>
      </c>
      <c r="AM51" s="140">
        <v>0.191</v>
      </c>
      <c r="AN51" s="140">
        <v>0.17199999999999999</v>
      </c>
      <c r="AO51" s="140">
        <v>1.9E-2</v>
      </c>
      <c r="AP51" s="97">
        <v>142.162676159591</v>
      </c>
      <c r="AQ51" s="97">
        <v>-1.0065751499100799</v>
      </c>
      <c r="AR51" s="97">
        <v>-3.03529624428222</v>
      </c>
      <c r="AS51" s="97">
        <v>129.82922197062601</v>
      </c>
      <c r="AT51" s="126" t="s">
        <v>473</v>
      </c>
      <c r="AU51" s="97">
        <v>135.58087540513</v>
      </c>
      <c r="AV51" s="97">
        <v>133.431173913929</v>
      </c>
      <c r="AW51" s="97">
        <v>116.444408227393</v>
      </c>
      <c r="AX51" s="97">
        <v>154.14616404009399</v>
      </c>
      <c r="AY51" s="97">
        <v>166.344558939178</v>
      </c>
      <c r="AZ51" s="97">
        <v>142.85862748362399</v>
      </c>
      <c r="BA51" s="97">
        <v>148.05225141867601</v>
      </c>
      <c r="BB51" s="97">
        <v>134.99499604380401</v>
      </c>
      <c r="BC51" s="97">
        <v>129.82922197062601</v>
      </c>
      <c r="BD51" s="97">
        <v>135.58087540513</v>
      </c>
      <c r="BE51" s="97">
        <v>140.861686389493</v>
      </c>
      <c r="BF51" s="93"/>
      <c r="BG51" s="93"/>
      <c r="BH51" s="93"/>
      <c r="BI51" s="98"/>
      <c r="BJ51" s="120">
        <v>30601</v>
      </c>
      <c r="BK51" s="120">
        <v>84</v>
      </c>
      <c r="BL51" s="120">
        <v>4</v>
      </c>
      <c r="BM51" s="120">
        <v>372</v>
      </c>
      <c r="BN51" s="120">
        <v>0</v>
      </c>
      <c r="BO51" s="120">
        <v>1427</v>
      </c>
      <c r="BP51" s="120">
        <v>38051</v>
      </c>
      <c r="BQ51" s="120" t="s">
        <v>475</v>
      </c>
      <c r="BR51" s="120">
        <v>1222</v>
      </c>
      <c r="BS51" s="120">
        <v>1750</v>
      </c>
      <c r="BT51" s="120">
        <v>1123</v>
      </c>
      <c r="BU51" s="120">
        <v>1310</v>
      </c>
      <c r="BV51" s="120">
        <v>1807</v>
      </c>
      <c r="BW51" s="120">
        <v>1283</v>
      </c>
      <c r="BX51" s="120">
        <v>138</v>
      </c>
      <c r="BY51" s="120">
        <v>3599</v>
      </c>
      <c r="BZ51" s="120">
        <v>4092</v>
      </c>
      <c r="CA51" s="120">
        <v>4784</v>
      </c>
      <c r="CB51" s="120">
        <v>1276</v>
      </c>
      <c r="CC51" s="120">
        <v>7783</v>
      </c>
      <c r="CD51" s="120">
        <v>9864</v>
      </c>
      <c r="CE51" s="120">
        <v>264</v>
      </c>
      <c r="CF51" s="120">
        <v>1915</v>
      </c>
      <c r="CG51" s="120">
        <v>90</v>
      </c>
      <c r="CH51" s="120">
        <v>1510</v>
      </c>
      <c r="CI51" s="120">
        <v>14071</v>
      </c>
      <c r="CJ51" s="120">
        <v>1633</v>
      </c>
      <c r="CK51" s="120">
        <v>3833</v>
      </c>
      <c r="CL51" s="120">
        <v>106</v>
      </c>
      <c r="CM51" s="120">
        <v>6520</v>
      </c>
      <c r="CN51" s="120">
        <v>1229</v>
      </c>
      <c r="CO51" s="120">
        <v>29942</v>
      </c>
      <c r="CP51" s="120">
        <v>18209</v>
      </c>
      <c r="CQ51" s="120">
        <v>36966</v>
      </c>
      <c r="CR51" s="120">
        <v>49675</v>
      </c>
      <c r="CS51" s="120">
        <v>20650</v>
      </c>
      <c r="CT51" s="120">
        <v>26598</v>
      </c>
      <c r="CU51" s="120">
        <v>14</v>
      </c>
      <c r="CV51" s="120">
        <v>439</v>
      </c>
      <c r="CW51" s="120">
        <v>4855</v>
      </c>
      <c r="CX51" s="120">
        <v>6305</v>
      </c>
      <c r="CY51" s="120">
        <v>5257</v>
      </c>
      <c r="CZ51" s="120">
        <v>2297</v>
      </c>
      <c r="DA51" s="120">
        <v>1165</v>
      </c>
      <c r="DB51" s="120">
        <v>6929</v>
      </c>
      <c r="DC51" s="120">
        <v>468</v>
      </c>
      <c r="DD51" s="120">
        <v>9233</v>
      </c>
      <c r="DE51" s="120">
        <v>229</v>
      </c>
      <c r="DF51" s="120">
        <v>54317</v>
      </c>
      <c r="DG51" s="120">
        <v>1853</v>
      </c>
      <c r="DH51" s="120">
        <v>45380</v>
      </c>
      <c r="DI51" s="120">
        <v>27746</v>
      </c>
      <c r="DJ51" s="120">
        <v>1607</v>
      </c>
      <c r="DK51" s="120">
        <v>15178</v>
      </c>
      <c r="DL51" s="120">
        <v>6608</v>
      </c>
      <c r="DM51" s="120">
        <v>3980</v>
      </c>
      <c r="DN51" s="101"/>
      <c r="DO51" s="101"/>
      <c r="DP51" s="101"/>
      <c r="DQ51" s="101"/>
      <c r="DR51" s="101"/>
      <c r="DS51" s="101"/>
      <c r="DT51" s="101"/>
      <c r="DU51" s="101"/>
      <c r="DV51" s="101"/>
      <c r="DW51" s="101"/>
      <c r="DX51" s="101"/>
      <c r="DY51" s="101"/>
      <c r="DZ51" s="101"/>
      <c r="EA51" s="101"/>
      <c r="EB51" s="101"/>
      <c r="EC51" s="101"/>
      <c r="ED51" s="101"/>
      <c r="EE51" s="101"/>
      <c r="EF51" s="101"/>
      <c r="EG51" s="101"/>
    </row>
    <row r="52" spans="1:137" customFormat="1" ht="15.75" customHeight="1">
      <c r="A52" s="136" t="s">
        <v>553</v>
      </c>
      <c r="B52" s="93"/>
      <c r="C52" s="93"/>
      <c r="D52" s="104">
        <v>95347325.221642405</v>
      </c>
      <c r="E52" s="104">
        <v>267977679.08972701</v>
      </c>
      <c r="F52" s="104">
        <v>15373.969298973299</v>
      </c>
      <c r="G52" s="119">
        <v>35159284</v>
      </c>
      <c r="H52" s="119">
        <v>60123483</v>
      </c>
      <c r="I52" s="119">
        <v>16807078</v>
      </c>
      <c r="J52" s="119">
        <v>23755837</v>
      </c>
      <c r="K52" s="124">
        <v>19979980</v>
      </c>
      <c r="L52" s="119">
        <v>587800</v>
      </c>
      <c r="M52" s="119">
        <v>8461752</v>
      </c>
      <c r="N52" s="119">
        <v>8630050</v>
      </c>
      <c r="O52" s="99">
        <v>16603</v>
      </c>
      <c r="P52" s="141">
        <v>5157</v>
      </c>
      <c r="Q52" s="141">
        <v>7929</v>
      </c>
      <c r="R52" s="141">
        <v>3517</v>
      </c>
      <c r="S52" s="141">
        <v>8733</v>
      </c>
      <c r="T52" s="141">
        <v>2528</v>
      </c>
      <c r="U52" s="141">
        <v>3262</v>
      </c>
      <c r="V52" s="141">
        <v>2080</v>
      </c>
      <c r="W52" s="141">
        <v>2189</v>
      </c>
      <c r="X52" s="141">
        <v>2458</v>
      </c>
      <c r="Y52" s="141">
        <v>4156</v>
      </c>
      <c r="Z52" s="141">
        <v>4192</v>
      </c>
      <c r="AA52" s="141">
        <v>3608</v>
      </c>
      <c r="AB52" s="142">
        <v>63326</v>
      </c>
      <c r="AC52" s="99">
        <v>45046</v>
      </c>
      <c r="AD52" s="99">
        <v>9053</v>
      </c>
      <c r="AE52" s="99">
        <v>9227</v>
      </c>
      <c r="AF52" s="99">
        <v>12691</v>
      </c>
      <c r="AG52" s="99">
        <v>12746</v>
      </c>
      <c r="AH52" s="99">
        <v>24611</v>
      </c>
      <c r="AI52" s="99">
        <v>13278</v>
      </c>
      <c r="AJ52" s="143">
        <v>0.46899999999999997</v>
      </c>
      <c r="AK52" s="143">
        <v>0.41799999999999998</v>
      </c>
      <c r="AL52" s="143">
        <v>0.108</v>
      </c>
      <c r="AM52" s="143">
        <v>0.157</v>
      </c>
      <c r="AN52" s="143">
        <v>0.14199999999999999</v>
      </c>
      <c r="AO52" s="143">
        <v>1.4999999999999999E-2</v>
      </c>
      <c r="AP52" s="97">
        <v>141.672862765551</v>
      </c>
      <c r="AQ52" s="97">
        <v>-0.344544297612215</v>
      </c>
      <c r="AR52" s="97">
        <v>-3.4687716506930002</v>
      </c>
      <c r="AS52" s="97">
        <v>128.606644672719</v>
      </c>
      <c r="AT52" s="126" t="s">
        <v>473</v>
      </c>
      <c r="AU52" s="97">
        <v>126.003056495827</v>
      </c>
      <c r="AV52" s="97">
        <v>135.34524206335101</v>
      </c>
      <c r="AW52" s="97">
        <v>116.472470057902</v>
      </c>
      <c r="AX52" s="97">
        <v>156.55344870840301</v>
      </c>
      <c r="AY52" s="97">
        <v>164.993176864633</v>
      </c>
      <c r="AZ52" s="97">
        <v>142.36370125418699</v>
      </c>
      <c r="BA52" s="97">
        <v>146.97048425374001</v>
      </c>
      <c r="BB52" s="97">
        <v>135.20917359194499</v>
      </c>
      <c r="BC52" s="97">
        <v>128.606644672719</v>
      </c>
      <c r="BD52" s="97">
        <v>126.003056495827</v>
      </c>
      <c r="BE52" s="97">
        <v>141.725862387543</v>
      </c>
      <c r="BF52" s="102"/>
      <c r="BG52" s="93"/>
      <c r="BH52" s="93"/>
      <c r="BI52" s="98"/>
      <c r="BJ52" s="120">
        <v>29983</v>
      </c>
      <c r="BK52" s="120">
        <v>78</v>
      </c>
      <c r="BL52" s="120">
        <v>4</v>
      </c>
      <c r="BM52" s="120">
        <v>376</v>
      </c>
      <c r="BN52" s="120">
        <v>0</v>
      </c>
      <c r="BO52" s="120">
        <v>1406</v>
      </c>
      <c r="BP52" s="120">
        <v>37702</v>
      </c>
      <c r="BQ52" s="120">
        <v>50</v>
      </c>
      <c r="BR52" s="120">
        <v>1253</v>
      </c>
      <c r="BS52" s="120">
        <v>1737</v>
      </c>
      <c r="BT52" s="120">
        <v>1104</v>
      </c>
      <c r="BU52" s="120">
        <v>1265</v>
      </c>
      <c r="BV52" s="120">
        <v>1805</v>
      </c>
      <c r="BW52" s="120">
        <v>1234</v>
      </c>
      <c r="BX52" s="120">
        <v>137</v>
      </c>
      <c r="BY52" s="120">
        <v>3520</v>
      </c>
      <c r="BZ52" s="120">
        <v>4064</v>
      </c>
      <c r="CA52" s="120">
        <v>4635</v>
      </c>
      <c r="CB52" s="120">
        <v>1243</v>
      </c>
      <c r="CC52" s="120">
        <v>7682</v>
      </c>
      <c r="CD52" s="120">
        <v>9816</v>
      </c>
      <c r="CE52" s="120">
        <v>251</v>
      </c>
      <c r="CF52" s="120">
        <v>1929</v>
      </c>
      <c r="CG52" s="120">
        <v>84</v>
      </c>
      <c r="CH52" s="120">
        <v>1481</v>
      </c>
      <c r="CI52" s="120">
        <v>13847</v>
      </c>
      <c r="CJ52" s="120">
        <v>1635</v>
      </c>
      <c r="CK52" s="120">
        <v>3512</v>
      </c>
      <c r="CL52" s="120">
        <v>110</v>
      </c>
      <c r="CM52" s="120">
        <v>6516</v>
      </c>
      <c r="CN52" s="120">
        <v>1215</v>
      </c>
      <c r="CO52" s="120">
        <v>26851</v>
      </c>
      <c r="CP52" s="120">
        <v>18401</v>
      </c>
      <c r="CQ52" s="120">
        <v>37147</v>
      </c>
      <c r="CR52" s="120">
        <v>50556</v>
      </c>
      <c r="CS52" s="120">
        <v>23628</v>
      </c>
      <c r="CT52" s="120">
        <v>26473</v>
      </c>
      <c r="CU52" s="120">
        <v>14</v>
      </c>
      <c r="CV52" s="120">
        <v>411</v>
      </c>
      <c r="CW52" s="120">
        <v>4646</v>
      </c>
      <c r="CX52" s="120">
        <v>6258</v>
      </c>
      <c r="CY52" s="120">
        <v>5129</v>
      </c>
      <c r="CZ52" s="120">
        <v>2208</v>
      </c>
      <c r="DA52" s="120">
        <v>1167</v>
      </c>
      <c r="DB52" s="120">
        <v>6651</v>
      </c>
      <c r="DC52" s="120">
        <v>437</v>
      </c>
      <c r="DD52" s="120">
        <v>9318</v>
      </c>
      <c r="DE52" s="120">
        <v>250</v>
      </c>
      <c r="DF52" s="120">
        <v>54238</v>
      </c>
      <c r="DG52" s="120">
        <v>2047</v>
      </c>
      <c r="DH52" s="120">
        <v>44202</v>
      </c>
      <c r="DI52" s="120">
        <v>27714</v>
      </c>
      <c r="DJ52" s="120">
        <v>1614</v>
      </c>
      <c r="DK52" s="120">
        <v>15209</v>
      </c>
      <c r="DL52" s="120">
        <v>7288</v>
      </c>
      <c r="DM52" s="120">
        <v>4343</v>
      </c>
      <c r="DN52" s="101"/>
      <c r="DO52" s="101"/>
      <c r="DP52" s="101"/>
      <c r="DQ52" s="101"/>
      <c r="DR52" s="101"/>
      <c r="DS52" s="101"/>
      <c r="DT52" s="101"/>
      <c r="DU52" s="101"/>
      <c r="DV52" s="101"/>
      <c r="DW52" s="101"/>
      <c r="DX52" s="101"/>
      <c r="DY52" s="101"/>
      <c r="DZ52" s="101"/>
      <c r="EA52" s="101"/>
      <c r="EB52" s="101"/>
      <c r="EC52" s="101"/>
      <c r="ED52" s="101"/>
      <c r="EE52" s="101"/>
      <c r="EF52" s="101"/>
      <c r="EG52" s="101"/>
    </row>
    <row r="53" spans="1:137" customFormat="1" ht="15.75" customHeight="1">
      <c r="A53" s="136" t="s">
        <v>554</v>
      </c>
      <c r="B53" s="93"/>
      <c r="C53" s="93"/>
      <c r="D53" s="104">
        <v>119093912.179968</v>
      </c>
      <c r="E53" s="104">
        <v>304091579.21611297</v>
      </c>
      <c r="F53" s="104">
        <v>14957.8395605444</v>
      </c>
      <c r="G53" s="104">
        <v>44151226</v>
      </c>
      <c r="H53" s="104">
        <v>62469558</v>
      </c>
      <c r="I53" s="104">
        <v>18247005</v>
      </c>
      <c r="J53" s="104">
        <v>28065048</v>
      </c>
      <c r="K53" s="104">
        <v>27981603</v>
      </c>
      <c r="L53" s="104">
        <v>889345</v>
      </c>
      <c r="M53" s="104">
        <v>11038509</v>
      </c>
      <c r="N53" s="104">
        <v>8818683</v>
      </c>
      <c r="O53" s="99" t="s">
        <v>555</v>
      </c>
      <c r="P53" s="99" t="s">
        <v>555</v>
      </c>
      <c r="Q53" s="99" t="s">
        <v>555</v>
      </c>
      <c r="R53" s="99" t="s">
        <v>555</v>
      </c>
      <c r="S53" s="99" t="s">
        <v>555</v>
      </c>
      <c r="T53" s="99" t="s">
        <v>555</v>
      </c>
      <c r="U53" s="99" t="s">
        <v>555</v>
      </c>
      <c r="V53" s="99" t="s">
        <v>555</v>
      </c>
      <c r="W53" s="99" t="s">
        <v>555</v>
      </c>
      <c r="X53" s="99" t="s">
        <v>555</v>
      </c>
      <c r="Y53" s="99" t="s">
        <v>555</v>
      </c>
      <c r="Z53" s="99" t="s">
        <v>555</v>
      </c>
      <c r="AA53" s="99" t="s">
        <v>555</v>
      </c>
      <c r="AB53" s="99" t="s">
        <v>555</v>
      </c>
      <c r="AC53" s="99" t="s">
        <v>555</v>
      </c>
      <c r="AD53" s="99" t="s">
        <v>555</v>
      </c>
      <c r="AE53" s="99" t="s">
        <v>555</v>
      </c>
      <c r="AF53" s="99" t="s">
        <v>555</v>
      </c>
      <c r="AG53" s="99" t="s">
        <v>555</v>
      </c>
      <c r="AH53" s="99" t="s">
        <v>555</v>
      </c>
      <c r="AI53" s="99" t="s">
        <v>555</v>
      </c>
      <c r="AJ53" s="143">
        <v>0.434</v>
      </c>
      <c r="AK53" s="143">
        <v>0.35099999999999998</v>
      </c>
      <c r="AL53" s="143">
        <v>0.191</v>
      </c>
      <c r="AM53" s="143">
        <v>0.10100000000000001</v>
      </c>
      <c r="AN53" s="143">
        <v>8.6999999999999994E-2</v>
      </c>
      <c r="AO53" s="143">
        <v>1.4E-2</v>
      </c>
      <c r="AP53" s="97">
        <v>140.04083002849401</v>
      </c>
      <c r="AQ53" s="97">
        <v>-1.1519727244853999</v>
      </c>
      <c r="AR53" s="97">
        <v>-3.8016071137835401</v>
      </c>
      <c r="AS53" s="97">
        <v>128.19041765529701</v>
      </c>
      <c r="AT53" s="126" t="s">
        <v>473</v>
      </c>
      <c r="AU53" s="97">
        <v>117.894384867113</v>
      </c>
      <c r="AV53" s="97">
        <v>133.74536637279701</v>
      </c>
      <c r="AW53" s="97">
        <v>114.98859019025301</v>
      </c>
      <c r="AX53" s="97">
        <v>155.70587583319201</v>
      </c>
      <c r="AY53" s="97">
        <v>164.39369917227799</v>
      </c>
      <c r="AZ53" s="97">
        <v>140.547674806369</v>
      </c>
      <c r="BA53" s="97">
        <v>144.89217651548401</v>
      </c>
      <c r="BB53" s="97">
        <v>134.27257627658</v>
      </c>
      <c r="BC53" s="97">
        <v>128.19041765529701</v>
      </c>
      <c r="BD53" s="97">
        <v>117.894384867113</v>
      </c>
      <c r="BE53" s="97">
        <v>140.68955251346</v>
      </c>
      <c r="BF53" s="102"/>
      <c r="BG53" s="93"/>
      <c r="BH53" s="93"/>
      <c r="BI53" s="98"/>
      <c r="BJ53" s="120">
        <v>31205</v>
      </c>
      <c r="BK53" s="120">
        <v>78</v>
      </c>
      <c r="BL53" s="120">
        <v>4</v>
      </c>
      <c r="BM53" s="120">
        <v>370</v>
      </c>
      <c r="BN53" s="120">
        <v>0</v>
      </c>
      <c r="BO53" s="120">
        <v>1417</v>
      </c>
      <c r="BP53" s="120">
        <v>37603</v>
      </c>
      <c r="BQ53" s="120">
        <v>50</v>
      </c>
      <c r="BR53" s="120">
        <v>1247</v>
      </c>
      <c r="BS53" s="120">
        <v>1667</v>
      </c>
      <c r="BT53" s="120">
        <v>1097</v>
      </c>
      <c r="BU53" s="120">
        <v>1236</v>
      </c>
      <c r="BV53" s="120">
        <v>1809</v>
      </c>
      <c r="BW53" s="120">
        <v>1194</v>
      </c>
      <c r="BX53" s="120">
        <v>138</v>
      </c>
      <c r="BY53" s="120">
        <v>3543</v>
      </c>
      <c r="BZ53" s="120">
        <v>4059</v>
      </c>
      <c r="CA53" s="120">
        <v>4502</v>
      </c>
      <c r="CB53" s="120">
        <v>1237</v>
      </c>
      <c r="CC53" s="120">
        <v>7549</v>
      </c>
      <c r="CD53" s="120">
        <v>9852</v>
      </c>
      <c r="CE53" s="120">
        <v>250</v>
      </c>
      <c r="CF53" s="120">
        <v>1862</v>
      </c>
      <c r="CG53" s="120">
        <v>85</v>
      </c>
      <c r="CH53" s="120">
        <v>1468</v>
      </c>
      <c r="CI53" s="120">
        <v>13668</v>
      </c>
      <c r="CJ53" s="120">
        <v>1618</v>
      </c>
      <c r="CK53" s="120">
        <v>3459</v>
      </c>
      <c r="CL53" s="120">
        <v>122</v>
      </c>
      <c r="CM53" s="120">
        <v>6527</v>
      </c>
      <c r="CN53" s="120">
        <v>1212</v>
      </c>
      <c r="CO53" s="120">
        <v>22643</v>
      </c>
      <c r="CP53" s="120">
        <v>17443</v>
      </c>
      <c r="CQ53" s="120">
        <v>36937</v>
      </c>
      <c r="CR53" s="120">
        <v>47708</v>
      </c>
      <c r="CS53" s="120">
        <v>17981</v>
      </c>
      <c r="CT53" s="120">
        <v>25820</v>
      </c>
      <c r="CU53" s="120">
        <v>15</v>
      </c>
      <c r="CV53" s="120">
        <v>410</v>
      </c>
      <c r="CW53" s="120">
        <v>4349</v>
      </c>
      <c r="CX53" s="120">
        <v>6265</v>
      </c>
      <c r="CY53" s="120">
        <v>5054</v>
      </c>
      <c r="CZ53" s="120">
        <v>2076</v>
      </c>
      <c r="DA53" s="120">
        <v>1100</v>
      </c>
      <c r="DB53" s="120">
        <v>6200</v>
      </c>
      <c r="DC53" s="120">
        <v>405</v>
      </c>
      <c r="DD53" s="120">
        <v>9443</v>
      </c>
      <c r="DE53" s="120">
        <v>235</v>
      </c>
      <c r="DF53" s="120">
        <v>50619</v>
      </c>
      <c r="DG53" s="120">
        <v>1791</v>
      </c>
      <c r="DH53" s="120">
        <v>44694</v>
      </c>
      <c r="DI53" s="120">
        <v>27371</v>
      </c>
      <c r="DJ53" s="120">
        <v>1619</v>
      </c>
      <c r="DK53" s="120">
        <v>14745</v>
      </c>
      <c r="DL53" s="120">
        <v>5444</v>
      </c>
      <c r="DM53" s="120">
        <v>3967</v>
      </c>
      <c r="DN53" s="101"/>
      <c r="DO53" s="101"/>
      <c r="DP53" s="101"/>
      <c r="DQ53" s="101"/>
      <c r="DR53" s="101"/>
      <c r="DS53" s="101"/>
      <c r="DT53" s="101"/>
      <c r="DU53" s="101"/>
      <c r="DV53" s="101"/>
      <c r="DW53" s="101"/>
      <c r="DX53" s="101"/>
      <c r="DY53" s="101"/>
      <c r="DZ53" s="101"/>
      <c r="EA53" s="101"/>
      <c r="EB53" s="101"/>
      <c r="EC53" s="101"/>
      <c r="ED53" s="101"/>
      <c r="EE53" s="101"/>
      <c r="EF53" s="101"/>
      <c r="EG53" s="101"/>
    </row>
    <row r="54" spans="1:137" customFormat="1" ht="15.75" customHeight="1">
      <c r="A54" s="136" t="s">
        <v>556</v>
      </c>
      <c r="B54" s="93"/>
      <c r="C54" s="93"/>
      <c r="D54" s="104">
        <v>135118819.92669499</v>
      </c>
      <c r="E54" s="104">
        <v>318143996.32629299</v>
      </c>
      <c r="F54" s="104">
        <v>15807.7238940519</v>
      </c>
      <c r="G54" s="104">
        <v>49490779</v>
      </c>
      <c r="H54" s="104">
        <v>69554138</v>
      </c>
      <c r="I54" s="104">
        <v>20983195</v>
      </c>
      <c r="J54" s="104">
        <v>29771417</v>
      </c>
      <c r="K54" s="104">
        <v>32757640</v>
      </c>
      <c r="L54" s="104">
        <v>933056</v>
      </c>
      <c r="M54" s="104">
        <v>11572857</v>
      </c>
      <c r="N54" s="104">
        <v>9891678</v>
      </c>
      <c r="O54" s="99" t="s">
        <v>555</v>
      </c>
      <c r="P54" s="99" t="s">
        <v>555</v>
      </c>
      <c r="Q54" s="99" t="s">
        <v>555</v>
      </c>
      <c r="R54" s="99" t="s">
        <v>555</v>
      </c>
      <c r="S54" s="99" t="s">
        <v>555</v>
      </c>
      <c r="T54" s="99" t="s">
        <v>555</v>
      </c>
      <c r="U54" s="99" t="s">
        <v>555</v>
      </c>
      <c r="V54" s="99" t="s">
        <v>555</v>
      </c>
      <c r="W54" s="99" t="s">
        <v>555</v>
      </c>
      <c r="X54" s="99" t="s">
        <v>555</v>
      </c>
      <c r="Y54" s="99" t="s">
        <v>555</v>
      </c>
      <c r="Z54" s="99" t="s">
        <v>555</v>
      </c>
      <c r="AA54" s="99" t="s">
        <v>555</v>
      </c>
      <c r="AB54" s="104">
        <v>2</v>
      </c>
      <c r="AC54" s="99" t="s">
        <v>555</v>
      </c>
      <c r="AD54" s="99" t="s">
        <v>555</v>
      </c>
      <c r="AE54" s="99" t="s">
        <v>555</v>
      </c>
      <c r="AF54" s="99" t="s">
        <v>555</v>
      </c>
      <c r="AG54" s="99" t="s">
        <v>555</v>
      </c>
      <c r="AH54" s="99" t="s">
        <v>555</v>
      </c>
      <c r="AI54" s="99" t="s">
        <v>555</v>
      </c>
      <c r="AJ54" s="143">
        <v>0.497</v>
      </c>
      <c r="AK54" s="143">
        <v>0.42599999999999999</v>
      </c>
      <c r="AL54" s="143">
        <v>0.14299999999999999</v>
      </c>
      <c r="AM54" s="143">
        <v>0.216</v>
      </c>
      <c r="AN54" s="143">
        <v>0.19</v>
      </c>
      <c r="AO54" s="143">
        <v>2.5000000000000001E-2</v>
      </c>
      <c r="AP54" s="97">
        <v>140.952608422363</v>
      </c>
      <c r="AQ54" s="97">
        <v>0.651080398254966</v>
      </c>
      <c r="AR54" s="97">
        <v>-1.8491925854061</v>
      </c>
      <c r="AS54" s="97">
        <v>131.32691316552101</v>
      </c>
      <c r="AT54" s="126" t="s">
        <v>473</v>
      </c>
      <c r="AU54" s="97">
        <v>128.244819996833</v>
      </c>
      <c r="AV54" s="97">
        <v>131.29852929009601</v>
      </c>
      <c r="AW54" s="97">
        <v>111.853498362972</v>
      </c>
      <c r="AX54" s="97">
        <v>156.06455070309599</v>
      </c>
      <c r="AY54" s="97">
        <v>165.19484926234199</v>
      </c>
      <c r="AZ54" s="97">
        <v>141.825790650681</v>
      </c>
      <c r="BA54" s="97">
        <v>146.56606671521001</v>
      </c>
      <c r="BB54" s="97">
        <v>133.808137074927</v>
      </c>
      <c r="BC54" s="97">
        <v>131.32691316552101</v>
      </c>
      <c r="BD54" s="97">
        <v>128.244819996833</v>
      </c>
      <c r="BE54" s="97">
        <v>139.878978949431</v>
      </c>
      <c r="BF54" s="102"/>
      <c r="BG54" s="93"/>
      <c r="BH54" s="93"/>
      <c r="BI54" s="98"/>
      <c r="BJ54" s="120">
        <v>30338</v>
      </c>
      <c r="BK54" s="120">
        <v>78</v>
      </c>
      <c r="BL54" s="120">
        <v>4</v>
      </c>
      <c r="BM54" s="120">
        <v>345</v>
      </c>
      <c r="BN54" s="120">
        <v>0</v>
      </c>
      <c r="BO54" s="120">
        <v>1418</v>
      </c>
      <c r="BP54" s="120">
        <v>37639</v>
      </c>
      <c r="BQ54" s="120">
        <v>85</v>
      </c>
      <c r="BR54" s="120">
        <v>1283</v>
      </c>
      <c r="BS54" s="120">
        <v>1584</v>
      </c>
      <c r="BT54" s="120">
        <v>1100</v>
      </c>
      <c r="BU54" s="120">
        <v>1257</v>
      </c>
      <c r="BV54" s="120">
        <v>1823</v>
      </c>
      <c r="BW54" s="120">
        <v>1168</v>
      </c>
      <c r="BX54" s="120">
        <v>135</v>
      </c>
      <c r="BY54" s="120">
        <v>3652</v>
      </c>
      <c r="BZ54" s="120">
        <v>4164</v>
      </c>
      <c r="CA54" s="120">
        <v>4844</v>
      </c>
      <c r="CB54" s="120">
        <v>1282</v>
      </c>
      <c r="CC54" s="120">
        <v>7729</v>
      </c>
      <c r="CD54" s="120">
        <v>10059</v>
      </c>
      <c r="CE54" s="120">
        <v>259</v>
      </c>
      <c r="CF54" s="120">
        <v>1919</v>
      </c>
      <c r="CG54" s="120">
        <v>82</v>
      </c>
      <c r="CH54" s="120">
        <v>1504</v>
      </c>
      <c r="CI54" s="120">
        <v>13652</v>
      </c>
      <c r="CJ54" s="120">
        <v>1612</v>
      </c>
      <c r="CK54" s="120">
        <v>3532</v>
      </c>
      <c r="CL54" s="120">
        <v>109</v>
      </c>
      <c r="CM54" s="120">
        <v>6559</v>
      </c>
      <c r="CN54" s="120">
        <v>1215</v>
      </c>
      <c r="CO54" s="120">
        <v>24087</v>
      </c>
      <c r="CP54" s="120">
        <v>17424</v>
      </c>
      <c r="CQ54" s="120">
        <v>36858</v>
      </c>
      <c r="CR54" s="120">
        <v>47250</v>
      </c>
      <c r="CS54" s="120">
        <v>16979</v>
      </c>
      <c r="CT54" s="120">
        <v>25401</v>
      </c>
      <c r="CU54" s="120">
        <v>15</v>
      </c>
      <c r="CV54" s="120">
        <v>373</v>
      </c>
      <c r="CW54" s="120">
        <v>4160</v>
      </c>
      <c r="CX54" s="120">
        <v>6237</v>
      </c>
      <c r="CY54" s="120">
        <v>5011</v>
      </c>
      <c r="CZ54" s="120">
        <v>2042</v>
      </c>
      <c r="DA54" s="120">
        <v>1087</v>
      </c>
      <c r="DB54" s="120">
        <v>6154</v>
      </c>
      <c r="DC54" s="120">
        <v>393</v>
      </c>
      <c r="DD54" s="120">
        <v>9717</v>
      </c>
      <c r="DE54" s="120">
        <v>233</v>
      </c>
      <c r="DF54" s="120">
        <v>51399</v>
      </c>
      <c r="DG54" s="120">
        <v>1818</v>
      </c>
      <c r="DH54" s="120">
        <v>44191</v>
      </c>
      <c r="DI54" s="120">
        <v>27445</v>
      </c>
      <c r="DJ54" s="120">
        <v>1625</v>
      </c>
      <c r="DK54" s="120">
        <v>14733</v>
      </c>
      <c r="DL54" s="120">
        <v>5292</v>
      </c>
      <c r="DM54" s="120">
        <v>3856</v>
      </c>
      <c r="DN54" s="101"/>
      <c r="DO54" s="101"/>
      <c r="DP54" s="101"/>
      <c r="DQ54" s="101"/>
      <c r="DR54" s="101"/>
      <c r="DS54" s="101"/>
      <c r="DT54" s="101"/>
      <c r="DU54" s="101"/>
      <c r="DV54" s="101"/>
      <c r="DW54" s="101"/>
      <c r="DX54" s="101"/>
      <c r="DY54" s="101"/>
      <c r="DZ54" s="101"/>
      <c r="EA54" s="101"/>
      <c r="EB54" s="101"/>
      <c r="EC54" s="101"/>
      <c r="ED54" s="101"/>
      <c r="EE54" s="101"/>
      <c r="EF54" s="101"/>
      <c r="EG54" s="101"/>
    </row>
    <row r="55" spans="1:137" customFormat="1" ht="15.75" customHeight="1">
      <c r="A55" s="136" t="s">
        <v>557</v>
      </c>
      <c r="B55" s="93"/>
      <c r="C55" s="93"/>
      <c r="D55" s="104">
        <v>140415344.46977901</v>
      </c>
      <c r="E55" s="104">
        <v>338767415.53597403</v>
      </c>
      <c r="F55" s="104">
        <v>20939.436268257199</v>
      </c>
      <c r="G55" s="104">
        <v>57627905</v>
      </c>
      <c r="H55" s="104">
        <v>76279395</v>
      </c>
      <c r="I55" s="104">
        <v>25049461</v>
      </c>
      <c r="J55" s="104">
        <v>30771744</v>
      </c>
      <c r="K55" s="104">
        <v>34944975</v>
      </c>
      <c r="L55" s="104">
        <v>1088333</v>
      </c>
      <c r="M55" s="104">
        <v>12194584</v>
      </c>
      <c r="N55" s="104">
        <v>11630153</v>
      </c>
      <c r="O55" s="104">
        <v>8</v>
      </c>
      <c r="P55" s="99" t="s">
        <v>555</v>
      </c>
      <c r="Q55" s="99" t="s">
        <v>555</v>
      </c>
      <c r="R55" s="99" t="s">
        <v>555</v>
      </c>
      <c r="S55" s="99" t="s">
        <v>555</v>
      </c>
      <c r="T55" s="99" t="s">
        <v>555</v>
      </c>
      <c r="U55" s="99" t="s">
        <v>555</v>
      </c>
      <c r="V55" s="99" t="s">
        <v>555</v>
      </c>
      <c r="W55" s="99" t="s">
        <v>555</v>
      </c>
      <c r="X55" s="99" t="s">
        <v>555</v>
      </c>
      <c r="Y55" s="99" t="s">
        <v>555</v>
      </c>
      <c r="Z55" s="99" t="s">
        <v>555</v>
      </c>
      <c r="AA55" s="99" t="s">
        <v>555</v>
      </c>
      <c r="AB55" s="104">
        <v>11</v>
      </c>
      <c r="AC55" s="99" t="s">
        <v>555</v>
      </c>
      <c r="AD55" s="99" t="s">
        <v>555</v>
      </c>
      <c r="AE55" s="99" t="s">
        <v>555</v>
      </c>
      <c r="AF55" s="99" t="s">
        <v>555</v>
      </c>
      <c r="AG55" s="99" t="s">
        <v>555</v>
      </c>
      <c r="AH55" s="99" t="s">
        <v>555</v>
      </c>
      <c r="AI55" s="99" t="s">
        <v>555</v>
      </c>
      <c r="AJ55" s="144">
        <v>0.47899999999999998</v>
      </c>
      <c r="AK55" s="144">
        <v>0.41699999999999998</v>
      </c>
      <c r="AL55" s="144">
        <v>0.13</v>
      </c>
      <c r="AM55" s="144">
        <v>0.22600000000000001</v>
      </c>
      <c r="AN55" s="144">
        <v>0.20899999999999999</v>
      </c>
      <c r="AO55" s="144">
        <v>1.7000000000000001E-2</v>
      </c>
      <c r="AP55" s="97">
        <v>142.47349142885199</v>
      </c>
      <c r="AQ55" s="97">
        <v>1.0790030943820299</v>
      </c>
      <c r="AR55" s="97">
        <v>0.218633524394307</v>
      </c>
      <c r="AS55" s="97">
        <v>133.26589708684</v>
      </c>
      <c r="AT55" s="126" t="s">
        <v>473</v>
      </c>
      <c r="AU55" s="97">
        <v>134.53540206036999</v>
      </c>
      <c r="AV55" s="145">
        <v>131.858131801051</v>
      </c>
      <c r="AW55" s="97">
        <v>111.274785013582</v>
      </c>
      <c r="AX55" s="97">
        <v>158.60169213332</v>
      </c>
      <c r="AY55" s="97">
        <v>166.027046167235</v>
      </c>
      <c r="AZ55" s="97">
        <v>143.73994333591</v>
      </c>
      <c r="BA55" s="97">
        <v>148.159937320138</v>
      </c>
      <c r="BB55" s="97">
        <v>134.86738133004499</v>
      </c>
      <c r="BC55" s="97">
        <v>133.26589708684</v>
      </c>
      <c r="BD55" s="97">
        <v>134.53540206036999</v>
      </c>
      <c r="BE55" s="97">
        <v>140.80649178209799</v>
      </c>
      <c r="BF55" s="102"/>
      <c r="BG55" s="93"/>
      <c r="BH55" s="93"/>
      <c r="BI55" s="98"/>
      <c r="BJ55" s="120">
        <v>30779</v>
      </c>
      <c r="BK55" s="120">
        <v>81</v>
      </c>
      <c r="BL55" s="120">
        <v>5</v>
      </c>
      <c r="BM55" s="120">
        <v>317</v>
      </c>
      <c r="BN55" s="120">
        <v>0</v>
      </c>
      <c r="BO55" s="120">
        <v>1443</v>
      </c>
      <c r="BP55" s="120">
        <v>38138</v>
      </c>
      <c r="BQ55" s="120">
        <v>76</v>
      </c>
      <c r="BR55" s="120">
        <v>1318</v>
      </c>
      <c r="BS55" s="120">
        <v>1574</v>
      </c>
      <c r="BT55" s="120">
        <v>1084</v>
      </c>
      <c r="BU55" s="120">
        <v>1285</v>
      </c>
      <c r="BV55" s="120">
        <v>1854</v>
      </c>
      <c r="BW55" s="120">
        <v>1144</v>
      </c>
      <c r="BX55" s="120">
        <v>136</v>
      </c>
      <c r="BY55" s="120">
        <v>3712</v>
      </c>
      <c r="BZ55" s="120">
        <v>4378</v>
      </c>
      <c r="CA55" s="120">
        <v>4989</v>
      </c>
      <c r="CB55" s="120">
        <v>1301</v>
      </c>
      <c r="CC55" s="120">
        <v>7885</v>
      </c>
      <c r="CD55" s="120">
        <v>10354</v>
      </c>
      <c r="CE55" s="120">
        <v>261</v>
      </c>
      <c r="CF55" s="120">
        <v>1921</v>
      </c>
      <c r="CG55" s="120">
        <v>78</v>
      </c>
      <c r="CH55" s="120">
        <v>1517</v>
      </c>
      <c r="CI55" s="120">
        <v>13618</v>
      </c>
      <c r="CJ55" s="120">
        <v>1616</v>
      </c>
      <c r="CK55" s="120">
        <v>3641</v>
      </c>
      <c r="CL55" s="120">
        <v>107</v>
      </c>
      <c r="CM55" s="120">
        <v>6587</v>
      </c>
      <c r="CN55" s="120">
        <v>1218</v>
      </c>
      <c r="CO55" s="120">
        <v>25291</v>
      </c>
      <c r="CP55" s="120">
        <v>17466</v>
      </c>
      <c r="CQ55" s="120">
        <v>37412</v>
      </c>
      <c r="CR55" s="120">
        <v>47195</v>
      </c>
      <c r="CS55" s="120">
        <v>16433</v>
      </c>
      <c r="CT55" s="120">
        <v>25024</v>
      </c>
      <c r="CU55" s="120">
        <v>15</v>
      </c>
      <c r="CV55" s="120">
        <v>355</v>
      </c>
      <c r="CW55" s="120">
        <v>4013</v>
      </c>
      <c r="CX55" s="120">
        <v>6295</v>
      </c>
      <c r="CY55" s="120">
        <v>4973</v>
      </c>
      <c r="CZ55" s="120">
        <v>2137</v>
      </c>
      <c r="DA55" s="120">
        <v>1092</v>
      </c>
      <c r="DB55" s="120">
        <v>6000</v>
      </c>
      <c r="DC55" s="120">
        <v>393</v>
      </c>
      <c r="DD55" s="120">
        <v>9970</v>
      </c>
      <c r="DE55" s="120">
        <v>233</v>
      </c>
      <c r="DF55" s="120">
        <v>52781</v>
      </c>
      <c r="DG55" s="120">
        <v>2547</v>
      </c>
      <c r="DH55" s="120">
        <v>43867</v>
      </c>
      <c r="DI55" s="120">
        <v>27760</v>
      </c>
      <c r="DJ55" s="120">
        <v>1685</v>
      </c>
      <c r="DK55" s="120">
        <v>14649</v>
      </c>
      <c r="DL55" s="120">
        <v>5138</v>
      </c>
      <c r="DM55" s="120">
        <v>3854</v>
      </c>
      <c r="DN55" s="101"/>
      <c r="DO55" s="101"/>
      <c r="DP55" s="101"/>
      <c r="DQ55" s="101"/>
      <c r="DR55" s="101"/>
      <c r="DS55" s="101"/>
      <c r="DT55" s="101"/>
      <c r="DU55" s="101"/>
      <c r="DV55" s="101"/>
      <c r="DW55" s="101"/>
      <c r="DX55" s="101"/>
      <c r="DY55" s="101"/>
      <c r="DZ55" s="101"/>
      <c r="EA55" s="101"/>
      <c r="EB55" s="101"/>
      <c r="EC55" s="101"/>
      <c r="ED55" s="101"/>
      <c r="EE55" s="101"/>
      <c r="EF55" s="101"/>
      <c r="EG55" s="101"/>
    </row>
    <row r="56" spans="1:137" customFormat="1" ht="15.75" customHeight="1">
      <c r="A56" s="146" t="s">
        <v>558</v>
      </c>
      <c r="B56" s="93"/>
      <c r="C56" s="93"/>
      <c r="D56" s="104">
        <v>168897365.22332701</v>
      </c>
      <c r="E56" s="104">
        <v>378528331.24700302</v>
      </c>
      <c r="F56" s="99">
        <v>23063.134723220599</v>
      </c>
      <c r="G56" s="104">
        <v>64423679</v>
      </c>
      <c r="H56" s="104">
        <v>82426748</v>
      </c>
      <c r="I56" s="104">
        <v>26742798</v>
      </c>
      <c r="J56" s="104">
        <v>34797366</v>
      </c>
      <c r="K56" s="104">
        <v>38226767</v>
      </c>
      <c r="L56" s="104">
        <v>1190372</v>
      </c>
      <c r="M56" s="104">
        <v>13315882</v>
      </c>
      <c r="N56" s="104">
        <v>13077995</v>
      </c>
      <c r="O56" s="104">
        <v>2</v>
      </c>
      <c r="P56" s="99" t="s">
        <v>555</v>
      </c>
      <c r="Q56" s="99" t="s">
        <v>555</v>
      </c>
      <c r="R56" s="99" t="s">
        <v>555</v>
      </c>
      <c r="S56" s="99" t="s">
        <v>555</v>
      </c>
      <c r="T56" s="99" t="s">
        <v>555</v>
      </c>
      <c r="U56" s="99" t="s">
        <v>555</v>
      </c>
      <c r="V56" s="99" t="s">
        <v>555</v>
      </c>
      <c r="W56" s="99" t="s">
        <v>555</v>
      </c>
      <c r="X56" s="99" t="s">
        <v>555</v>
      </c>
      <c r="Y56" s="99" t="s">
        <v>555</v>
      </c>
      <c r="Z56" s="99" t="s">
        <v>555</v>
      </c>
      <c r="AA56" s="99" t="s">
        <v>555</v>
      </c>
      <c r="AB56" s="104">
        <v>4</v>
      </c>
      <c r="AC56" s="99" t="s">
        <v>555</v>
      </c>
      <c r="AD56" s="99" t="s">
        <v>555</v>
      </c>
      <c r="AE56" s="99" t="s">
        <v>555</v>
      </c>
      <c r="AF56" s="99" t="s">
        <v>555</v>
      </c>
      <c r="AG56" s="99" t="s">
        <v>555</v>
      </c>
      <c r="AH56" s="99" t="s">
        <v>555</v>
      </c>
      <c r="AI56" s="99" t="s">
        <v>555</v>
      </c>
      <c r="AJ56" s="140">
        <v>0.495</v>
      </c>
      <c r="AK56" s="140">
        <v>0.42199999999999999</v>
      </c>
      <c r="AL56" s="140">
        <v>0.14799999999999999</v>
      </c>
      <c r="AM56" s="140">
        <v>0.186</v>
      </c>
      <c r="AN56" s="140">
        <v>0.16800000000000001</v>
      </c>
      <c r="AO56" s="140">
        <v>1.7000000000000001E-2</v>
      </c>
      <c r="AP56" s="103">
        <v>144.07689850658201</v>
      </c>
      <c r="AQ56" s="147">
        <v>1.1254073032457099</v>
      </c>
      <c r="AR56" s="147">
        <v>1.6968921881740999</v>
      </c>
      <c r="AS56" s="120">
        <v>135.433086710688</v>
      </c>
      <c r="AT56" s="93" t="s">
        <v>473</v>
      </c>
      <c r="AU56" s="120">
        <v>140.76038598526</v>
      </c>
      <c r="AV56" s="120">
        <v>133.98522263406099</v>
      </c>
      <c r="AW56" s="120">
        <v>110.957809411615</v>
      </c>
      <c r="AX56" s="120">
        <v>160.41224005583399</v>
      </c>
      <c r="AY56" s="120">
        <v>165.64314057710499</v>
      </c>
      <c r="AZ56" s="93">
        <v>146.140815680891</v>
      </c>
      <c r="BA56" s="93">
        <v>150.043892330604</v>
      </c>
      <c r="BB56" s="93">
        <v>135.202273288073</v>
      </c>
      <c r="BC56" s="93">
        <v>135.433086710688</v>
      </c>
      <c r="BD56" s="93">
        <v>140.76038598526</v>
      </c>
      <c r="BE56" s="93">
        <v>141.74225422024401</v>
      </c>
      <c r="BF56" s="93"/>
      <c r="BG56" s="93"/>
      <c r="BH56" s="93"/>
      <c r="BI56" s="98"/>
      <c r="BJ56" s="120">
        <v>30604</v>
      </c>
      <c r="BK56" s="120">
        <v>86</v>
      </c>
      <c r="BL56" s="120">
        <v>5</v>
      </c>
      <c r="BM56" s="120">
        <v>315</v>
      </c>
      <c r="BN56" s="120">
        <v>0</v>
      </c>
      <c r="BO56" s="120">
        <v>1446</v>
      </c>
      <c r="BP56" s="120">
        <v>39080</v>
      </c>
      <c r="BQ56" s="120">
        <v>70</v>
      </c>
      <c r="BR56" s="120">
        <v>1372</v>
      </c>
      <c r="BS56" s="120">
        <v>1565</v>
      </c>
      <c r="BT56" s="120">
        <v>1045</v>
      </c>
      <c r="BU56" s="120">
        <v>1294</v>
      </c>
      <c r="BV56" s="120">
        <v>1876</v>
      </c>
      <c r="BW56" s="120">
        <v>1143</v>
      </c>
      <c r="BX56" s="120">
        <v>139</v>
      </c>
      <c r="BY56" s="120">
        <v>3784</v>
      </c>
      <c r="BZ56" s="120">
        <v>4382</v>
      </c>
      <c r="CA56" s="120">
        <v>4822</v>
      </c>
      <c r="CB56" s="120">
        <v>1337</v>
      </c>
      <c r="CC56" s="120">
        <v>8078</v>
      </c>
      <c r="CD56" s="120">
        <v>10619</v>
      </c>
      <c r="CE56" s="120">
        <v>288</v>
      </c>
      <c r="CF56" s="120">
        <v>1921</v>
      </c>
      <c r="CG56" s="120">
        <v>78</v>
      </c>
      <c r="CH56" s="120">
        <v>1582</v>
      </c>
      <c r="CI56" s="120">
        <v>13872</v>
      </c>
      <c r="CJ56" s="120">
        <v>1650</v>
      </c>
      <c r="CK56" s="120">
        <v>3708</v>
      </c>
      <c r="CL56" s="120">
        <v>112</v>
      </c>
      <c r="CM56" s="120">
        <v>6629</v>
      </c>
      <c r="CN56" s="120">
        <v>1222</v>
      </c>
      <c r="CO56" s="120">
        <v>26795</v>
      </c>
      <c r="CP56" s="120">
        <v>17895</v>
      </c>
      <c r="CQ56" s="120">
        <v>37844</v>
      </c>
      <c r="CR56" s="120">
        <v>48200</v>
      </c>
      <c r="CS56" s="120">
        <v>17291</v>
      </c>
      <c r="CT56" s="120">
        <v>24950</v>
      </c>
      <c r="CU56" s="120">
        <v>13</v>
      </c>
      <c r="CV56" s="120">
        <v>305</v>
      </c>
      <c r="CW56" s="120">
        <v>4006</v>
      </c>
      <c r="CX56" s="120">
        <v>6357</v>
      </c>
      <c r="CY56" s="120">
        <v>4902</v>
      </c>
      <c r="CZ56" s="120">
        <v>2109</v>
      </c>
      <c r="DA56" s="120">
        <v>1099</v>
      </c>
      <c r="DB56" s="120">
        <v>5910</v>
      </c>
      <c r="DC56" s="120">
        <v>371</v>
      </c>
      <c r="DD56" s="120">
        <v>9932</v>
      </c>
      <c r="DE56" s="120">
        <v>233</v>
      </c>
      <c r="DF56" s="120">
        <v>54080</v>
      </c>
      <c r="DG56" s="120">
        <v>3123</v>
      </c>
      <c r="DH56" s="120">
        <v>43526</v>
      </c>
      <c r="DI56" s="120">
        <v>28055</v>
      </c>
      <c r="DJ56" s="120">
        <v>1694</v>
      </c>
      <c r="DK56" s="120">
        <v>14738</v>
      </c>
      <c r="DL56" s="120">
        <v>5490</v>
      </c>
      <c r="DM56" s="120">
        <v>3847</v>
      </c>
      <c r="DN56" s="101"/>
      <c r="DO56" s="101"/>
      <c r="DP56" s="101"/>
      <c r="DQ56" s="101"/>
      <c r="DR56" s="101"/>
      <c r="DS56" s="101"/>
      <c r="DT56" s="101"/>
      <c r="DU56" s="101"/>
      <c r="DV56" s="101"/>
      <c r="DW56" s="101"/>
      <c r="DX56" s="101"/>
      <c r="DY56" s="101"/>
      <c r="DZ56" s="101"/>
      <c r="EA56" s="101"/>
      <c r="EB56" s="101"/>
      <c r="EC56" s="101"/>
      <c r="ED56" s="101"/>
      <c r="EE56" s="101"/>
      <c r="EF56" s="101"/>
      <c r="EG56" s="101"/>
    </row>
    <row r="57" spans="1:137" customFormat="1" ht="15.75" customHeight="1">
      <c r="A57" s="146" t="s">
        <v>559</v>
      </c>
      <c r="B57" s="93"/>
      <c r="C57" s="93"/>
      <c r="D57" s="104">
        <v>177160560.53178599</v>
      </c>
      <c r="E57" s="104">
        <v>444252892.14384598</v>
      </c>
      <c r="F57" s="99">
        <v>25771.437263142401</v>
      </c>
      <c r="G57" s="104">
        <v>63906182</v>
      </c>
      <c r="H57" s="104">
        <v>86001795</v>
      </c>
      <c r="I57" s="104">
        <v>26353449</v>
      </c>
      <c r="J57" s="104">
        <v>39374194</v>
      </c>
      <c r="K57" s="104">
        <v>36193541</v>
      </c>
      <c r="L57" s="104">
        <v>1519117</v>
      </c>
      <c r="M57" s="104">
        <v>12129963</v>
      </c>
      <c r="N57" s="104">
        <v>13509700</v>
      </c>
      <c r="O57" s="104">
        <v>3</v>
      </c>
      <c r="P57" s="99" t="s">
        <v>555</v>
      </c>
      <c r="Q57" s="99" t="s">
        <v>555</v>
      </c>
      <c r="R57" s="99" t="s">
        <v>555</v>
      </c>
      <c r="S57" s="99" t="s">
        <v>555</v>
      </c>
      <c r="T57" s="99" t="s">
        <v>555</v>
      </c>
      <c r="U57" s="99" t="s">
        <v>555</v>
      </c>
      <c r="V57" s="99" t="s">
        <v>555</v>
      </c>
      <c r="W57" s="99" t="s">
        <v>555</v>
      </c>
      <c r="X57" s="99" t="s">
        <v>555</v>
      </c>
      <c r="Y57" s="99" t="s">
        <v>555</v>
      </c>
      <c r="Z57" s="99" t="s">
        <v>555</v>
      </c>
      <c r="AA57" s="99" t="s">
        <v>555</v>
      </c>
      <c r="AB57" s="99" t="s">
        <v>555</v>
      </c>
      <c r="AC57" s="99" t="s">
        <v>555</v>
      </c>
      <c r="AD57" s="99" t="s">
        <v>555</v>
      </c>
      <c r="AE57" s="99" t="s">
        <v>555</v>
      </c>
      <c r="AF57" s="99" t="s">
        <v>555</v>
      </c>
      <c r="AG57" s="99" t="s">
        <v>555</v>
      </c>
      <c r="AH57" s="99" t="s">
        <v>555</v>
      </c>
      <c r="AI57" s="99" t="s">
        <v>555</v>
      </c>
      <c r="AJ57" s="140">
        <v>0.48799999999999999</v>
      </c>
      <c r="AK57" s="140">
        <v>0.42699999999999999</v>
      </c>
      <c r="AL57" s="140">
        <v>0.124</v>
      </c>
      <c r="AM57" s="140">
        <v>0.183</v>
      </c>
      <c r="AN57" s="140">
        <v>0.16400000000000001</v>
      </c>
      <c r="AO57" s="140">
        <v>1.7999999999999999E-2</v>
      </c>
      <c r="AP57" s="103">
        <v>144.72785383229001</v>
      </c>
      <c r="AQ57" s="147">
        <v>0.45181103456228799</v>
      </c>
      <c r="AR57" s="147">
        <v>3.3468980459785902</v>
      </c>
      <c r="AS57" s="93">
        <v>134.62632569500801</v>
      </c>
      <c r="AT57" s="93" t="s">
        <v>473</v>
      </c>
      <c r="AU57" s="93">
        <v>143.624980722087</v>
      </c>
      <c r="AV57" s="126">
        <v>133.382687560693</v>
      </c>
      <c r="AW57" s="93">
        <v>109.499020229625</v>
      </c>
      <c r="AX57" s="93">
        <v>160.84798979811899</v>
      </c>
      <c r="AY57" s="93">
        <v>169.63885289008999</v>
      </c>
      <c r="AZ57" s="93">
        <v>146.419233247227</v>
      </c>
      <c r="BA57" s="93">
        <v>152.211413559747</v>
      </c>
      <c r="BB57" s="93">
        <v>134.203215717321</v>
      </c>
      <c r="BC57" s="93">
        <v>134.62632569500801</v>
      </c>
      <c r="BD57" s="93">
        <v>143.624980722087</v>
      </c>
      <c r="BE57" s="93">
        <v>142.63578564616</v>
      </c>
      <c r="BF57" s="93"/>
      <c r="BG57" s="93"/>
      <c r="BH57" s="93"/>
      <c r="BI57" s="93"/>
      <c r="BJ57" s="120">
        <v>31602</v>
      </c>
      <c r="BK57" s="120">
        <v>89</v>
      </c>
      <c r="BL57" s="120">
        <v>9</v>
      </c>
      <c r="BM57" s="120">
        <v>308</v>
      </c>
      <c r="BN57" s="120">
        <v>0</v>
      </c>
      <c r="BO57" s="120">
        <v>1419</v>
      </c>
      <c r="BP57" s="120">
        <v>40007</v>
      </c>
      <c r="BQ57" s="120">
        <v>71</v>
      </c>
      <c r="BR57" s="120">
        <v>1386</v>
      </c>
      <c r="BS57" s="120">
        <v>1589</v>
      </c>
      <c r="BT57" s="120">
        <v>1041</v>
      </c>
      <c r="BU57" s="120">
        <v>1353</v>
      </c>
      <c r="BV57" s="120">
        <v>1877</v>
      </c>
      <c r="BW57" s="120">
        <v>1150</v>
      </c>
      <c r="BX57" s="120">
        <v>143</v>
      </c>
      <c r="BY57" s="120">
        <v>3818</v>
      </c>
      <c r="BZ57" s="120">
        <v>4417</v>
      </c>
      <c r="CA57" s="120">
        <v>4810</v>
      </c>
      <c r="CB57" s="120">
        <v>1428</v>
      </c>
      <c r="CC57" s="120">
        <v>8119</v>
      </c>
      <c r="CD57" s="120">
        <v>10810</v>
      </c>
      <c r="CE57" s="120">
        <v>300</v>
      </c>
      <c r="CF57" s="120">
        <v>1914</v>
      </c>
      <c r="CG57" s="120">
        <v>77</v>
      </c>
      <c r="CH57" s="120">
        <v>1591</v>
      </c>
      <c r="CI57" s="120">
        <v>13955</v>
      </c>
      <c r="CJ57" s="120">
        <v>1672</v>
      </c>
      <c r="CK57" s="120">
        <v>3738</v>
      </c>
      <c r="CL57" s="120">
        <v>130</v>
      </c>
      <c r="CM57" s="120">
        <v>6706</v>
      </c>
      <c r="CN57" s="120">
        <v>1157</v>
      </c>
      <c r="CO57" s="120">
        <v>28776</v>
      </c>
      <c r="CP57" s="120">
        <v>18172</v>
      </c>
      <c r="CQ57" s="120">
        <v>38514</v>
      </c>
      <c r="CR57" s="120">
        <v>47580</v>
      </c>
      <c r="CS57" s="120">
        <v>15201</v>
      </c>
      <c r="CT57" s="120">
        <v>24740</v>
      </c>
      <c r="CU57" s="120">
        <v>13</v>
      </c>
      <c r="CV57" s="120">
        <v>294</v>
      </c>
      <c r="CW57" s="120">
        <v>3756</v>
      </c>
      <c r="CX57" s="120">
        <v>6423</v>
      </c>
      <c r="CY57" s="120">
        <v>5001</v>
      </c>
      <c r="CZ57" s="120">
        <v>2148</v>
      </c>
      <c r="DA57" s="120">
        <v>1102</v>
      </c>
      <c r="DB57" s="120">
        <v>5621</v>
      </c>
      <c r="DC57" s="120">
        <v>335</v>
      </c>
      <c r="DD57" s="120">
        <v>10063</v>
      </c>
      <c r="DE57" s="120">
        <v>240</v>
      </c>
      <c r="DF57" s="120">
        <v>54521</v>
      </c>
      <c r="DG57" s="120">
        <v>2913</v>
      </c>
      <c r="DH57" s="120">
        <v>44346</v>
      </c>
      <c r="DI57" s="120">
        <v>28584</v>
      </c>
      <c r="DJ57" s="120">
        <v>1685</v>
      </c>
      <c r="DK57" s="120">
        <v>14473</v>
      </c>
      <c r="DL57" s="120">
        <v>4986</v>
      </c>
      <c r="DM57" s="120">
        <v>3792</v>
      </c>
      <c r="DN57" s="101"/>
      <c r="DO57" s="101"/>
      <c r="DP57" s="101"/>
      <c r="DQ57" s="101"/>
      <c r="DR57" s="101"/>
      <c r="DS57" s="101"/>
      <c r="DT57" s="101"/>
      <c r="DU57" s="101"/>
      <c r="DV57" s="101"/>
      <c r="DW57" s="101"/>
      <c r="DX57" s="101"/>
      <c r="DY57" s="101"/>
      <c r="DZ57" s="101"/>
      <c r="EA57" s="101"/>
      <c r="EB57" s="101"/>
      <c r="EC57" s="101"/>
      <c r="ED57" s="101"/>
      <c r="EE57" s="101"/>
      <c r="EF57" s="101"/>
      <c r="EG57" s="101"/>
    </row>
    <row r="58" spans="1:137" customFormat="1" ht="15.75" customHeight="1">
      <c r="A58" s="146" t="s">
        <v>560</v>
      </c>
      <c r="B58" s="93"/>
      <c r="C58" s="93"/>
      <c r="D58" s="104">
        <v>187301746.85448301</v>
      </c>
      <c r="E58" s="104">
        <v>471314784.75751799</v>
      </c>
      <c r="F58" s="99">
        <v>31816.862452254201</v>
      </c>
      <c r="G58" s="104">
        <v>78913545</v>
      </c>
      <c r="H58" s="104">
        <v>92981045</v>
      </c>
      <c r="I58" s="104">
        <v>30244578</v>
      </c>
      <c r="J58" s="104">
        <v>44666620</v>
      </c>
      <c r="K58" s="104">
        <v>41463308</v>
      </c>
      <c r="L58" s="104">
        <v>1468610</v>
      </c>
      <c r="M58" s="104">
        <v>10405413</v>
      </c>
      <c r="N58" s="104">
        <v>14918622</v>
      </c>
      <c r="O58" s="104">
        <v>1</v>
      </c>
      <c r="P58" s="99" t="s">
        <v>555</v>
      </c>
      <c r="Q58" s="99" t="s">
        <v>555</v>
      </c>
      <c r="R58" s="99" t="s">
        <v>555</v>
      </c>
      <c r="S58" s="99" t="s">
        <v>555</v>
      </c>
      <c r="T58" s="99" t="s">
        <v>555</v>
      </c>
      <c r="U58" s="99" t="s">
        <v>555</v>
      </c>
      <c r="V58" s="99" t="s">
        <v>555</v>
      </c>
      <c r="W58" s="99" t="s">
        <v>555</v>
      </c>
      <c r="X58" s="99" t="s">
        <v>555</v>
      </c>
      <c r="Y58" s="99" t="s">
        <v>555</v>
      </c>
      <c r="Z58" s="99" t="s">
        <v>555</v>
      </c>
      <c r="AA58" s="99" t="s">
        <v>555</v>
      </c>
      <c r="AB58" s="99" t="s">
        <v>555</v>
      </c>
      <c r="AC58" s="99" t="s">
        <v>555</v>
      </c>
      <c r="AD58" s="99" t="s">
        <v>555</v>
      </c>
      <c r="AE58" s="99" t="s">
        <v>555</v>
      </c>
      <c r="AF58" s="99" t="s">
        <v>555</v>
      </c>
      <c r="AG58" s="99" t="s">
        <v>555</v>
      </c>
      <c r="AH58" s="99" t="s">
        <v>555</v>
      </c>
      <c r="AI58" s="99" t="s">
        <v>555</v>
      </c>
      <c r="AJ58" s="140">
        <v>0.502</v>
      </c>
      <c r="AK58" s="140">
        <v>0.44500000000000001</v>
      </c>
      <c r="AL58" s="140">
        <v>0.114</v>
      </c>
      <c r="AM58" s="140">
        <v>0.17</v>
      </c>
      <c r="AN58" s="140">
        <v>0.14599999999999999</v>
      </c>
      <c r="AO58" s="140">
        <v>2.4E-2</v>
      </c>
      <c r="AP58" s="103">
        <v>144.96129369421399</v>
      </c>
      <c r="AQ58" s="147">
        <v>0.161295739377909</v>
      </c>
      <c r="AR58" s="147">
        <v>2.8439950964506999</v>
      </c>
      <c r="AS58" s="93">
        <v>135.968489805122</v>
      </c>
      <c r="AT58" s="93" t="s">
        <v>473</v>
      </c>
      <c r="AU58" s="93">
        <v>144.76692908979501</v>
      </c>
      <c r="AV58" s="126">
        <v>132.723528797661</v>
      </c>
      <c r="AW58" s="93">
        <v>109.448962611692</v>
      </c>
      <c r="AX58" s="93">
        <v>160.49594658115399</v>
      </c>
      <c r="AY58" s="93">
        <v>170.18716306259799</v>
      </c>
      <c r="AZ58" s="93">
        <v>146.50944121785699</v>
      </c>
      <c r="BA58" s="93">
        <v>152.38569365075401</v>
      </c>
      <c r="BB58" s="93">
        <v>134.73222394867</v>
      </c>
      <c r="BC58" s="93">
        <v>135.968489805122</v>
      </c>
      <c r="BD58" s="93">
        <v>144.76692908979501</v>
      </c>
      <c r="BE58" s="93">
        <v>142.49660604308599</v>
      </c>
      <c r="BF58" s="93"/>
      <c r="BG58" s="98"/>
      <c r="BH58" s="98"/>
      <c r="BI58" s="98"/>
      <c r="BJ58" s="120">
        <v>31929</v>
      </c>
      <c r="BK58" s="120">
        <v>101</v>
      </c>
      <c r="BL58" s="120">
        <v>7</v>
      </c>
      <c r="BM58" s="120">
        <v>301</v>
      </c>
      <c r="BN58" s="120">
        <v>0</v>
      </c>
      <c r="BO58" s="120">
        <v>1431</v>
      </c>
      <c r="BP58" s="120">
        <v>40382</v>
      </c>
      <c r="BQ58" s="120">
        <v>72</v>
      </c>
      <c r="BR58" s="120">
        <v>1470</v>
      </c>
      <c r="BS58" s="120">
        <v>1428</v>
      </c>
      <c r="BT58" s="120">
        <v>1039</v>
      </c>
      <c r="BU58" s="120">
        <v>1387</v>
      </c>
      <c r="BV58" s="120">
        <v>1869</v>
      </c>
      <c r="BW58" s="120">
        <v>1135</v>
      </c>
      <c r="BX58" s="120">
        <v>145</v>
      </c>
      <c r="BY58" s="120">
        <v>3729</v>
      </c>
      <c r="BZ58" s="120">
        <v>4545</v>
      </c>
      <c r="CA58" s="120">
        <v>4876</v>
      </c>
      <c r="CB58" s="120">
        <v>1467</v>
      </c>
      <c r="CC58" s="120">
        <v>8365</v>
      </c>
      <c r="CD58" s="120">
        <v>11038</v>
      </c>
      <c r="CE58" s="120">
        <v>310</v>
      </c>
      <c r="CF58" s="120">
        <v>1922</v>
      </c>
      <c r="CG58" s="120">
        <v>73</v>
      </c>
      <c r="CH58" s="120">
        <v>1599</v>
      </c>
      <c r="CI58" s="120">
        <v>13858</v>
      </c>
      <c r="CJ58" s="120">
        <v>1717</v>
      </c>
      <c r="CK58" s="120">
        <v>3592</v>
      </c>
      <c r="CL58" s="120">
        <v>170</v>
      </c>
      <c r="CM58" s="120">
        <v>6756</v>
      </c>
      <c r="CN58" s="120">
        <v>1129</v>
      </c>
      <c r="CO58" s="120">
        <v>29742</v>
      </c>
      <c r="CP58" s="120">
        <v>18359</v>
      </c>
      <c r="CQ58" s="120">
        <v>38446</v>
      </c>
      <c r="CR58" s="120">
        <v>47796</v>
      </c>
      <c r="CS58" s="120">
        <v>15541</v>
      </c>
      <c r="CT58" s="120">
        <v>24416</v>
      </c>
      <c r="CU58" s="120">
        <v>13</v>
      </c>
      <c r="CV58" s="120">
        <v>286</v>
      </c>
      <c r="CW58" s="120">
        <v>3821</v>
      </c>
      <c r="CX58" s="120">
        <v>6405</v>
      </c>
      <c r="CY58" s="120">
        <v>4923</v>
      </c>
      <c r="CZ58" s="120">
        <v>2147</v>
      </c>
      <c r="DA58" s="120">
        <v>1103</v>
      </c>
      <c r="DB58" s="120">
        <v>5479</v>
      </c>
      <c r="DC58" s="120">
        <v>361</v>
      </c>
      <c r="DD58" s="120">
        <v>10347</v>
      </c>
      <c r="DE58" s="120">
        <v>257</v>
      </c>
      <c r="DF58" s="120">
        <v>54611</v>
      </c>
      <c r="DG58" s="120">
        <v>2669</v>
      </c>
      <c r="DH58" s="120">
        <v>44248</v>
      </c>
      <c r="DI58" s="120">
        <v>29005</v>
      </c>
      <c r="DJ58" s="120">
        <v>1660</v>
      </c>
      <c r="DK58" s="120">
        <v>14427</v>
      </c>
      <c r="DL58" s="120">
        <v>5239</v>
      </c>
      <c r="DM58" s="120">
        <v>3749</v>
      </c>
      <c r="DN58" s="101"/>
      <c r="DO58" s="101"/>
      <c r="DP58" s="101"/>
      <c r="DQ58" s="101"/>
      <c r="DR58" s="101"/>
      <c r="DS58" s="101"/>
      <c r="DT58" s="101"/>
      <c r="DU58" s="101"/>
      <c r="DV58" s="101"/>
      <c r="DW58" s="101"/>
      <c r="DX58" s="101"/>
      <c r="DY58" s="101"/>
      <c r="DZ58" s="101"/>
      <c r="EA58" s="101"/>
      <c r="EB58" s="101"/>
      <c r="EC58" s="101"/>
      <c r="ED58" s="101"/>
      <c r="EE58" s="101"/>
      <c r="EF58" s="101"/>
      <c r="EG58" s="101"/>
    </row>
    <row r="59" spans="1:137" customFormat="1" ht="15.75" customHeight="1">
      <c r="A59" s="146" t="s">
        <v>561</v>
      </c>
      <c r="B59" s="93"/>
      <c r="C59" s="93"/>
      <c r="D59" s="104">
        <v>181073616.09560201</v>
      </c>
      <c r="E59" s="104">
        <v>528404021.48896998</v>
      </c>
      <c r="F59" s="104">
        <v>37320.062585577703</v>
      </c>
      <c r="G59" s="104">
        <v>89374244</v>
      </c>
      <c r="H59" s="104">
        <v>108047550</v>
      </c>
      <c r="I59" s="104">
        <v>36271739</v>
      </c>
      <c r="J59" s="104">
        <v>54998614</v>
      </c>
      <c r="K59" s="104">
        <v>55701081</v>
      </c>
      <c r="L59" s="104">
        <v>1529677</v>
      </c>
      <c r="M59" s="104">
        <v>11735399</v>
      </c>
      <c r="N59" s="104">
        <v>16708867</v>
      </c>
      <c r="O59" s="104">
        <v>1399</v>
      </c>
      <c r="P59" s="104">
        <v>231</v>
      </c>
      <c r="Q59" s="104">
        <v>949</v>
      </c>
      <c r="R59" s="104">
        <v>219</v>
      </c>
      <c r="S59" s="104">
        <v>912</v>
      </c>
      <c r="T59" s="104">
        <v>110</v>
      </c>
      <c r="U59" s="104">
        <v>349</v>
      </c>
      <c r="V59" s="104">
        <v>28</v>
      </c>
      <c r="W59" s="99">
        <v>37</v>
      </c>
      <c r="X59" s="99">
        <v>619</v>
      </c>
      <c r="Y59" s="99">
        <v>174</v>
      </c>
      <c r="Z59" s="99">
        <v>448</v>
      </c>
      <c r="AA59" s="99">
        <v>121</v>
      </c>
      <c r="AB59" s="104">
        <v>5408</v>
      </c>
      <c r="AC59" s="99">
        <v>4443</v>
      </c>
      <c r="AD59" s="99">
        <v>695</v>
      </c>
      <c r="AE59" s="99">
        <v>270</v>
      </c>
      <c r="AF59" s="99" t="s">
        <v>555</v>
      </c>
      <c r="AG59" s="99" t="s">
        <v>555</v>
      </c>
      <c r="AH59" s="99" t="s">
        <v>555</v>
      </c>
      <c r="AI59" s="99" t="s">
        <v>555</v>
      </c>
      <c r="AJ59" s="140">
        <v>0.502</v>
      </c>
      <c r="AK59" s="140">
        <v>0.45100000000000001</v>
      </c>
      <c r="AL59" s="140">
        <v>0.10100000000000001</v>
      </c>
      <c r="AM59" s="140">
        <v>0.17199999999999999</v>
      </c>
      <c r="AN59" s="140">
        <v>0.153</v>
      </c>
      <c r="AO59" s="140">
        <v>1.9E-2</v>
      </c>
      <c r="AP59" s="147">
        <v>146.882251658923</v>
      </c>
      <c r="AQ59" s="147">
        <v>1.32515233256705</v>
      </c>
      <c r="AR59" s="147">
        <v>3.0944424719680201</v>
      </c>
      <c r="AS59" s="93">
        <v>137.65831051076401</v>
      </c>
      <c r="AT59" s="93" t="s">
        <v>473</v>
      </c>
      <c r="AU59" s="93">
        <v>144.912547337657</v>
      </c>
      <c r="AV59" s="126">
        <v>135.49541386424499</v>
      </c>
      <c r="AW59" s="93">
        <v>110.078382462793</v>
      </c>
      <c r="AX59" s="93">
        <v>164.321851010904</v>
      </c>
      <c r="AY59" s="93">
        <v>170.845398423104</v>
      </c>
      <c r="AZ59" s="93">
        <v>148.54794668743301</v>
      </c>
      <c r="BA59" s="93">
        <v>153.722460117672</v>
      </c>
      <c r="BB59" s="93">
        <v>137.33397219484601</v>
      </c>
      <c r="BC59" s="93">
        <v>137.65831051076401</v>
      </c>
      <c r="BD59" s="93">
        <v>144.912547337657</v>
      </c>
      <c r="BE59" s="93">
        <v>144.619269489967</v>
      </c>
      <c r="BF59" s="93"/>
      <c r="BG59" s="98"/>
      <c r="BH59" s="98"/>
      <c r="BI59" s="98"/>
      <c r="BJ59" s="120">
        <v>32172</v>
      </c>
      <c r="BK59" s="120">
        <v>94</v>
      </c>
      <c r="BL59" s="120">
        <v>6</v>
      </c>
      <c r="BM59" s="120">
        <v>314</v>
      </c>
      <c r="BN59" s="120">
        <v>0</v>
      </c>
      <c r="BO59" s="120">
        <v>1507</v>
      </c>
      <c r="BP59" s="120">
        <v>41406</v>
      </c>
      <c r="BQ59" s="120">
        <v>72</v>
      </c>
      <c r="BR59" s="120">
        <v>1499</v>
      </c>
      <c r="BS59" s="120">
        <v>1506</v>
      </c>
      <c r="BT59" s="120">
        <v>1020</v>
      </c>
      <c r="BU59" s="120">
        <v>1423</v>
      </c>
      <c r="BV59" s="120">
        <v>1887</v>
      </c>
      <c r="BW59" s="120">
        <v>1144</v>
      </c>
      <c r="BX59" s="120">
        <v>147</v>
      </c>
      <c r="BY59" s="120">
        <v>3786</v>
      </c>
      <c r="BZ59" s="120">
        <v>4743</v>
      </c>
      <c r="CA59" s="120">
        <v>4897</v>
      </c>
      <c r="CB59" s="120">
        <v>1411</v>
      </c>
      <c r="CC59" s="120">
        <v>8407</v>
      </c>
      <c r="CD59" s="120">
        <v>11524</v>
      </c>
      <c r="CE59" s="120">
        <v>308</v>
      </c>
      <c r="CF59" s="120">
        <v>1985</v>
      </c>
      <c r="CG59" s="120">
        <v>77</v>
      </c>
      <c r="CH59" s="120">
        <v>1670</v>
      </c>
      <c r="CI59" s="120">
        <v>13990</v>
      </c>
      <c r="CJ59" s="120">
        <v>1752</v>
      </c>
      <c r="CK59" s="120">
        <v>3618</v>
      </c>
      <c r="CL59" s="120">
        <v>180</v>
      </c>
      <c r="CM59" s="120">
        <v>6795</v>
      </c>
      <c r="CN59" s="120">
        <v>1143</v>
      </c>
      <c r="CO59" s="120">
        <v>30751</v>
      </c>
      <c r="CP59" s="120">
        <v>18624</v>
      </c>
      <c r="CQ59" s="120">
        <v>39072</v>
      </c>
      <c r="CR59" s="120">
        <v>48619</v>
      </c>
      <c r="CS59" s="120">
        <v>17656</v>
      </c>
      <c r="CT59" s="120">
        <v>24237</v>
      </c>
      <c r="CU59" s="120">
        <v>13</v>
      </c>
      <c r="CV59" s="120">
        <v>285</v>
      </c>
      <c r="CW59" s="120">
        <v>4044</v>
      </c>
      <c r="CX59" s="120">
        <v>6345</v>
      </c>
      <c r="CY59" s="120">
        <v>4901</v>
      </c>
      <c r="CZ59" s="120">
        <v>2015</v>
      </c>
      <c r="DA59" s="120">
        <v>1124</v>
      </c>
      <c r="DB59" s="120">
        <v>5577</v>
      </c>
      <c r="DC59" s="120">
        <v>344</v>
      </c>
      <c r="DD59" s="120">
        <v>10581</v>
      </c>
      <c r="DE59" s="120">
        <v>266</v>
      </c>
      <c r="DF59" s="120">
        <v>55792</v>
      </c>
      <c r="DG59" s="120">
        <v>3098</v>
      </c>
      <c r="DH59" s="120">
        <v>44222</v>
      </c>
      <c r="DI59" s="120">
        <v>28805</v>
      </c>
      <c r="DJ59" s="120">
        <v>1692</v>
      </c>
      <c r="DK59" s="120">
        <v>14464</v>
      </c>
      <c r="DL59" s="120">
        <v>5590</v>
      </c>
      <c r="DM59" s="120">
        <v>3762</v>
      </c>
      <c r="DN59" s="89"/>
      <c r="DO59" s="89"/>
      <c r="DP59" s="89"/>
      <c r="DQ59" s="89"/>
      <c r="DR59" s="89"/>
      <c r="DS59" s="89"/>
      <c r="DT59" s="89"/>
      <c r="DU59" s="89"/>
      <c r="DV59" s="89"/>
      <c r="DW59" s="89"/>
      <c r="DX59" s="89"/>
      <c r="DY59" s="89"/>
      <c r="DZ59" s="89"/>
      <c r="EA59" s="89"/>
      <c r="EB59" s="89"/>
      <c r="EC59" s="89"/>
      <c r="ED59" s="89"/>
      <c r="EE59" s="89"/>
      <c r="EF59" s="89"/>
      <c r="EG59" s="89"/>
    </row>
    <row r="60" spans="1:137" customFormat="1" ht="15.75" customHeight="1">
      <c r="A60" s="146" t="s">
        <v>562</v>
      </c>
      <c r="B60" s="93"/>
      <c r="C60" s="93"/>
      <c r="D60" s="104">
        <v>202127407.703338</v>
      </c>
      <c r="E60" s="104">
        <v>582126521.57161903</v>
      </c>
      <c r="F60" s="104">
        <v>33412.043334827002</v>
      </c>
      <c r="G60" s="104">
        <v>103338410</v>
      </c>
      <c r="H60" s="104">
        <v>114546160</v>
      </c>
      <c r="I60" s="104">
        <v>39482018</v>
      </c>
      <c r="J60" s="104">
        <v>59948724</v>
      </c>
      <c r="K60" s="104">
        <v>58583069</v>
      </c>
      <c r="L60" s="104">
        <v>1607222</v>
      </c>
      <c r="M60" s="104">
        <v>12149951</v>
      </c>
      <c r="N60" s="104">
        <v>20077444</v>
      </c>
      <c r="O60" s="104">
        <v>7307</v>
      </c>
      <c r="P60" s="104">
        <v>979</v>
      </c>
      <c r="Q60" s="104">
        <v>4663</v>
      </c>
      <c r="R60" s="104">
        <v>1615</v>
      </c>
      <c r="S60" s="104">
        <v>3641</v>
      </c>
      <c r="T60" s="104">
        <v>804</v>
      </c>
      <c r="U60" s="104">
        <v>2351</v>
      </c>
      <c r="V60" s="104">
        <v>461</v>
      </c>
      <c r="W60" s="99">
        <v>450</v>
      </c>
      <c r="X60" s="99">
        <v>1534</v>
      </c>
      <c r="Y60" s="99">
        <v>1497</v>
      </c>
      <c r="Z60" s="99">
        <v>1980</v>
      </c>
      <c r="AA60" s="99">
        <v>1796</v>
      </c>
      <c r="AB60" s="104">
        <v>24973</v>
      </c>
      <c r="AC60" s="104">
        <v>19993</v>
      </c>
      <c r="AD60" s="99">
        <v>2415</v>
      </c>
      <c r="AE60" s="99">
        <v>1918</v>
      </c>
      <c r="AF60" s="99">
        <v>2774</v>
      </c>
      <c r="AG60" s="99">
        <v>4031</v>
      </c>
      <c r="AH60" s="99">
        <v>16099</v>
      </c>
      <c r="AI60" s="99">
        <v>2069</v>
      </c>
      <c r="AJ60" s="140">
        <v>0.47599999999999998</v>
      </c>
      <c r="AK60" s="140">
        <v>0.43</v>
      </c>
      <c r="AL60" s="140">
        <v>9.7000000000000003E-2</v>
      </c>
      <c r="AM60" s="140">
        <v>0.14099999999999999</v>
      </c>
      <c r="AN60" s="140">
        <v>0.13200000000000001</v>
      </c>
      <c r="AO60" s="140">
        <v>8.9999999999999993E-3</v>
      </c>
      <c r="AP60" s="147">
        <v>148.388671881119</v>
      </c>
      <c r="AQ60" s="147">
        <v>1.0255971740510601</v>
      </c>
      <c r="AR60" s="147">
        <v>2.99268891767557</v>
      </c>
      <c r="AS60" s="93">
        <v>140.648473243881</v>
      </c>
      <c r="AT60" s="93" t="s">
        <v>473</v>
      </c>
      <c r="AU60" s="93">
        <v>147.354018034272</v>
      </c>
      <c r="AV60" s="93">
        <v>136.20878490932799</v>
      </c>
      <c r="AW60" s="93">
        <v>111.455487151936</v>
      </c>
      <c r="AX60" s="93">
        <v>166.40732035715999</v>
      </c>
      <c r="AY60" s="93">
        <v>170.81950852649501</v>
      </c>
      <c r="AZ60" s="93">
        <v>148.65913478618899</v>
      </c>
      <c r="BA60" s="93">
        <v>156.72511001834701</v>
      </c>
      <c r="BB60" s="93">
        <v>138.79259158305899</v>
      </c>
      <c r="BC60" s="93">
        <v>140.648473243881</v>
      </c>
      <c r="BD60" s="93">
        <v>147.354018034272</v>
      </c>
      <c r="BE60" s="93">
        <v>145.56961694503599</v>
      </c>
      <c r="BF60" s="93"/>
      <c r="BG60" s="98"/>
      <c r="BH60" s="98"/>
      <c r="BI60" s="98"/>
      <c r="BJ60" s="120">
        <v>32156</v>
      </c>
      <c r="BK60" s="120">
        <v>100</v>
      </c>
      <c r="BL60" s="120">
        <v>4</v>
      </c>
      <c r="BM60" s="120">
        <v>302</v>
      </c>
      <c r="BN60" s="120">
        <v>0</v>
      </c>
      <c r="BO60" s="120">
        <v>1486</v>
      </c>
      <c r="BP60" s="120">
        <v>40594</v>
      </c>
      <c r="BQ60" s="120">
        <v>70</v>
      </c>
      <c r="BR60" s="120">
        <v>1556</v>
      </c>
      <c r="BS60" s="120">
        <v>1526</v>
      </c>
      <c r="BT60" s="120">
        <v>1007</v>
      </c>
      <c r="BU60" s="120">
        <v>1423</v>
      </c>
      <c r="BV60" s="120">
        <v>1923</v>
      </c>
      <c r="BW60" s="120">
        <v>1150</v>
      </c>
      <c r="BX60" s="120">
        <v>157</v>
      </c>
      <c r="BY60" s="120">
        <v>4001</v>
      </c>
      <c r="BZ60" s="120">
        <v>4847</v>
      </c>
      <c r="CA60" s="120">
        <v>5013</v>
      </c>
      <c r="CB60" s="120">
        <v>1420</v>
      </c>
      <c r="CC60" s="120">
        <v>8530</v>
      </c>
      <c r="CD60" s="120">
        <v>11866</v>
      </c>
      <c r="CE60" s="120">
        <v>307</v>
      </c>
      <c r="CF60" s="120">
        <v>1984</v>
      </c>
      <c r="CG60" s="120">
        <v>81</v>
      </c>
      <c r="CH60" s="120">
        <v>1711</v>
      </c>
      <c r="CI60" s="120">
        <v>13832</v>
      </c>
      <c r="CJ60" s="120">
        <v>1685</v>
      </c>
      <c r="CK60" s="120">
        <v>3681</v>
      </c>
      <c r="CL60" s="120">
        <v>183</v>
      </c>
      <c r="CM60" s="120">
        <v>6814</v>
      </c>
      <c r="CN60" s="120">
        <v>1094</v>
      </c>
      <c r="CO60" s="120">
        <v>32345</v>
      </c>
      <c r="CP60" s="120">
        <v>19137</v>
      </c>
      <c r="CQ60" s="120">
        <v>39753</v>
      </c>
      <c r="CR60" s="120">
        <v>49990</v>
      </c>
      <c r="CS60" s="120">
        <v>21088</v>
      </c>
      <c r="CT60" s="120">
        <v>24476</v>
      </c>
      <c r="CU60" s="120">
        <v>14</v>
      </c>
      <c r="CV60" s="120">
        <v>279</v>
      </c>
      <c r="CW60" s="120">
        <v>4314</v>
      </c>
      <c r="CX60" s="120">
        <v>5907</v>
      </c>
      <c r="CY60" s="120">
        <v>4887</v>
      </c>
      <c r="CZ60" s="120">
        <v>2092</v>
      </c>
      <c r="DA60" s="120">
        <v>1151</v>
      </c>
      <c r="DB60" s="120">
        <v>5488</v>
      </c>
      <c r="DC60" s="120">
        <v>414</v>
      </c>
      <c r="DD60" s="120">
        <v>11411</v>
      </c>
      <c r="DE60" s="120">
        <v>272</v>
      </c>
      <c r="DF60" s="120">
        <v>56994</v>
      </c>
      <c r="DG60" s="120">
        <v>3902</v>
      </c>
      <c r="DH60" s="120">
        <v>43515</v>
      </c>
      <c r="DI60" s="120">
        <v>29109</v>
      </c>
      <c r="DJ60" s="120">
        <v>1709</v>
      </c>
      <c r="DK60" s="120">
        <v>14699</v>
      </c>
      <c r="DL60" s="120">
        <v>6740</v>
      </c>
      <c r="DM60" s="120">
        <v>3782</v>
      </c>
      <c r="DN60" s="89"/>
      <c r="DO60" s="89"/>
      <c r="DP60" s="89"/>
      <c r="DQ60" s="89"/>
      <c r="DR60" s="89"/>
      <c r="DS60" s="89"/>
      <c r="DT60" s="89"/>
      <c r="DU60" s="89"/>
      <c r="DV60" s="89"/>
      <c r="DW60" s="89"/>
      <c r="DX60" s="89"/>
      <c r="DY60" s="89"/>
      <c r="DZ60" s="89"/>
      <c r="EA60" s="89"/>
      <c r="EB60" s="89"/>
      <c r="EC60" s="89"/>
      <c r="ED60" s="89"/>
      <c r="EE60" s="89"/>
      <c r="EF60" s="89"/>
      <c r="EG60" s="89"/>
    </row>
    <row r="61" spans="1:137" customFormat="1" ht="15.75" customHeight="1">
      <c r="A61" s="120" t="s">
        <v>563</v>
      </c>
      <c r="B61" s="93"/>
      <c r="C61" s="93"/>
      <c r="D61" s="104">
        <v>212113640.03706199</v>
      </c>
      <c r="E61" s="104">
        <v>728493689.78761005</v>
      </c>
      <c r="F61" s="104">
        <v>38627.052255707698</v>
      </c>
      <c r="G61" s="104">
        <v>108993329</v>
      </c>
      <c r="H61" s="104">
        <v>127535988</v>
      </c>
      <c r="I61" s="104">
        <v>44912117</v>
      </c>
      <c r="J61" s="104">
        <v>62386928</v>
      </c>
      <c r="K61" s="104">
        <v>64725176</v>
      </c>
      <c r="L61" s="104">
        <v>1009982</v>
      </c>
      <c r="M61" s="104">
        <v>12857073</v>
      </c>
      <c r="N61" s="104">
        <v>21890264</v>
      </c>
      <c r="O61" s="104">
        <v>6993</v>
      </c>
      <c r="P61" s="104">
        <v>1907</v>
      </c>
      <c r="Q61" s="104">
        <v>3951</v>
      </c>
      <c r="R61" s="104">
        <v>1076</v>
      </c>
      <c r="S61" s="104">
        <v>4168</v>
      </c>
      <c r="T61" s="104">
        <v>507</v>
      </c>
      <c r="U61" s="104">
        <v>2003</v>
      </c>
      <c r="V61" s="104">
        <v>256</v>
      </c>
      <c r="W61" s="99">
        <v>176</v>
      </c>
      <c r="X61" s="99">
        <v>1041</v>
      </c>
      <c r="Y61" s="99">
        <v>1396</v>
      </c>
      <c r="Z61" s="99">
        <v>2659</v>
      </c>
      <c r="AA61" s="99">
        <v>1662</v>
      </c>
      <c r="AB61" s="104">
        <v>25117</v>
      </c>
      <c r="AC61" s="104">
        <v>17378</v>
      </c>
      <c r="AD61" s="99">
        <v>4455</v>
      </c>
      <c r="AE61" s="99">
        <v>3276</v>
      </c>
      <c r="AF61" s="99">
        <v>5702</v>
      </c>
      <c r="AG61" s="99">
        <v>4225</v>
      </c>
      <c r="AH61" s="99">
        <v>12792</v>
      </c>
      <c r="AI61" s="99">
        <v>2398</v>
      </c>
      <c r="AJ61" s="140">
        <v>0.49299999999999999</v>
      </c>
      <c r="AK61" s="140">
        <v>0.45</v>
      </c>
      <c r="AL61" s="140">
        <v>8.6999999999999994E-2</v>
      </c>
      <c r="AM61" s="140">
        <v>0.17199999999999999</v>
      </c>
      <c r="AN61" s="140">
        <v>0.156</v>
      </c>
      <c r="AO61" s="140">
        <v>1.6E-2</v>
      </c>
      <c r="AP61" s="147">
        <v>150.58497990302001</v>
      </c>
      <c r="AQ61" s="147">
        <v>1.4801049123615899</v>
      </c>
      <c r="AR61" s="147">
        <v>4.0469929703490699</v>
      </c>
      <c r="AS61" s="93">
        <v>141.45547712807999</v>
      </c>
      <c r="AT61" s="147" t="s">
        <v>473</v>
      </c>
      <c r="AU61" s="93">
        <v>154.76911690677301</v>
      </c>
      <c r="AV61" s="93">
        <v>137.56306906754199</v>
      </c>
      <c r="AW61" s="93">
        <v>111.999454593615</v>
      </c>
      <c r="AX61" s="93">
        <v>169.280744328004</v>
      </c>
      <c r="AY61" s="93">
        <v>173.60129042518699</v>
      </c>
      <c r="AZ61" s="93">
        <v>149.77505754318801</v>
      </c>
      <c r="BA61" s="93">
        <v>160.42498684486</v>
      </c>
      <c r="BB61" s="93">
        <v>140.35978852554101</v>
      </c>
      <c r="BC61" s="93">
        <v>141.45547712807999</v>
      </c>
      <c r="BD61" s="93">
        <v>154.76911690677301</v>
      </c>
      <c r="BE61" s="93">
        <v>147.570193694137</v>
      </c>
      <c r="BF61" s="93"/>
      <c r="BG61" s="98"/>
      <c r="BH61" s="98"/>
      <c r="BI61" s="98"/>
      <c r="BJ61" s="120">
        <v>33016</v>
      </c>
      <c r="BK61" s="120">
        <v>101</v>
      </c>
      <c r="BL61" s="120">
        <v>4</v>
      </c>
      <c r="BM61" s="120">
        <v>301</v>
      </c>
      <c r="BN61" s="120">
        <v>0</v>
      </c>
      <c r="BO61" s="120">
        <v>1479</v>
      </c>
      <c r="BP61" s="120">
        <v>41721</v>
      </c>
      <c r="BQ61" s="120">
        <v>77</v>
      </c>
      <c r="BR61" s="120">
        <v>1578</v>
      </c>
      <c r="BS61" s="120">
        <v>1596</v>
      </c>
      <c r="BT61" s="120">
        <v>1037</v>
      </c>
      <c r="BU61" s="120">
        <v>1492</v>
      </c>
      <c r="BV61" s="120">
        <v>1883</v>
      </c>
      <c r="BW61" s="120">
        <v>1195</v>
      </c>
      <c r="BX61" s="120">
        <v>165</v>
      </c>
      <c r="BY61" s="120">
        <v>3949</v>
      </c>
      <c r="BZ61" s="120">
        <v>4858</v>
      </c>
      <c r="CA61" s="120">
        <v>5086</v>
      </c>
      <c r="CB61" s="120">
        <v>1440</v>
      </c>
      <c r="CC61" s="120">
        <v>8862</v>
      </c>
      <c r="CD61" s="120">
        <v>12174</v>
      </c>
      <c r="CE61" s="120">
        <v>343</v>
      </c>
      <c r="CF61" s="120">
        <v>1977</v>
      </c>
      <c r="CG61" s="120">
        <v>78</v>
      </c>
      <c r="CH61" s="120">
        <v>1755</v>
      </c>
      <c r="CI61" s="120">
        <v>14053</v>
      </c>
      <c r="CJ61" s="120">
        <v>1721</v>
      </c>
      <c r="CK61" s="120">
        <v>3684</v>
      </c>
      <c r="CL61" s="120">
        <v>233</v>
      </c>
      <c r="CM61" s="120">
        <v>6796</v>
      </c>
      <c r="CN61" s="120">
        <v>1084</v>
      </c>
      <c r="CO61" s="120">
        <v>34478</v>
      </c>
      <c r="CP61" s="120">
        <v>19096</v>
      </c>
      <c r="CQ61" s="120">
        <v>40207</v>
      </c>
      <c r="CR61" s="120">
        <v>49488</v>
      </c>
      <c r="CS61" s="120">
        <v>19091</v>
      </c>
      <c r="CT61" s="120">
        <v>24582</v>
      </c>
      <c r="CU61" s="120">
        <v>15</v>
      </c>
      <c r="CV61" s="120">
        <v>281</v>
      </c>
      <c r="CW61" s="120">
        <v>4284</v>
      </c>
      <c r="CX61" s="120">
        <v>5914</v>
      </c>
      <c r="CY61" s="120">
        <v>4704</v>
      </c>
      <c r="CZ61" s="120">
        <v>2133</v>
      </c>
      <c r="DA61" s="120">
        <v>1159</v>
      </c>
      <c r="DB61" s="120">
        <v>5401</v>
      </c>
      <c r="DC61" s="120">
        <v>371</v>
      </c>
      <c r="DD61" s="120">
        <v>11519</v>
      </c>
      <c r="DE61" s="120">
        <v>292</v>
      </c>
      <c r="DF61" s="120">
        <v>56761</v>
      </c>
      <c r="DG61" s="120">
        <v>3235</v>
      </c>
      <c r="DH61" s="120">
        <v>45474</v>
      </c>
      <c r="DI61" s="120">
        <v>28297</v>
      </c>
      <c r="DJ61" s="120">
        <v>1713</v>
      </c>
      <c r="DK61" s="120">
        <v>14475</v>
      </c>
      <c r="DL61" s="120">
        <v>5980</v>
      </c>
      <c r="DM61" s="120">
        <v>3861</v>
      </c>
      <c r="DN61" s="89"/>
      <c r="DO61" s="89"/>
      <c r="DP61" s="89"/>
      <c r="DQ61" s="89"/>
      <c r="DR61" s="89"/>
      <c r="DS61" s="89"/>
      <c r="DT61" s="89"/>
      <c r="DU61" s="89"/>
      <c r="DV61" s="89"/>
      <c r="DW61" s="89"/>
      <c r="DX61" s="89"/>
      <c r="DY61" s="89"/>
      <c r="DZ61" s="89"/>
      <c r="EA61" s="89"/>
      <c r="EB61" s="89"/>
      <c r="EC61" s="89"/>
      <c r="ED61" s="89"/>
      <c r="EE61" s="89"/>
      <c r="EF61" s="89"/>
      <c r="EG61" s="89"/>
    </row>
    <row r="62" spans="1:137" customFormat="1" ht="15.75" customHeight="1">
      <c r="A62" s="146" t="s">
        <v>564</v>
      </c>
      <c r="B62" s="93"/>
      <c r="C62" s="93"/>
      <c r="D62" s="104">
        <v>269129211.60666901</v>
      </c>
      <c r="E62" s="104">
        <v>864675895.00709903</v>
      </c>
      <c r="F62" s="104">
        <v>45013.537945113298</v>
      </c>
      <c r="G62" s="104">
        <v>128890150</v>
      </c>
      <c r="H62" s="104">
        <v>143649870</v>
      </c>
      <c r="I62" s="104">
        <v>53156801</v>
      </c>
      <c r="J62" s="104">
        <v>80988831</v>
      </c>
      <c r="K62" s="104">
        <v>78776930</v>
      </c>
      <c r="L62" s="104">
        <v>2300466</v>
      </c>
      <c r="M62" s="104">
        <v>15288358</v>
      </c>
      <c r="N62" s="104">
        <v>27360777</v>
      </c>
      <c r="O62" s="104">
        <v>10678</v>
      </c>
      <c r="P62" s="99">
        <v>3348</v>
      </c>
      <c r="Q62" s="99">
        <v>3458</v>
      </c>
      <c r="R62" s="99">
        <v>3872</v>
      </c>
      <c r="S62" s="99">
        <v>3782</v>
      </c>
      <c r="T62" s="99">
        <v>1515</v>
      </c>
      <c r="U62" s="99">
        <v>3328</v>
      </c>
      <c r="V62" s="99">
        <v>2053</v>
      </c>
      <c r="W62" s="99">
        <v>1918</v>
      </c>
      <c r="X62" s="99">
        <v>1612</v>
      </c>
      <c r="Y62" s="99">
        <v>2309</v>
      </c>
      <c r="Z62" s="99">
        <v>3142</v>
      </c>
      <c r="AA62" s="99">
        <v>1697</v>
      </c>
      <c r="AB62" s="99">
        <v>31163</v>
      </c>
      <c r="AC62" s="99">
        <v>17922</v>
      </c>
      <c r="AD62" s="99">
        <v>6364</v>
      </c>
      <c r="AE62" s="99">
        <v>6877</v>
      </c>
      <c r="AF62" s="99">
        <v>8284</v>
      </c>
      <c r="AG62" s="99">
        <v>4398</v>
      </c>
      <c r="AH62" s="99">
        <v>13521</v>
      </c>
      <c r="AI62" s="99">
        <v>496</v>
      </c>
      <c r="AJ62" s="140">
        <v>0.49299999999999999</v>
      </c>
      <c r="AK62" s="140">
        <v>0.45800000000000002</v>
      </c>
      <c r="AL62" s="140">
        <v>7.1999999999999995E-2</v>
      </c>
      <c r="AM62" s="140">
        <v>0.15</v>
      </c>
      <c r="AN62" s="140">
        <v>0.13600000000000001</v>
      </c>
      <c r="AO62" s="140">
        <v>1.4E-2</v>
      </c>
      <c r="AP62" s="147">
        <v>152.07163219818099</v>
      </c>
      <c r="AQ62" s="147">
        <v>0.98725138198953999</v>
      </c>
      <c r="AR62" s="147">
        <v>4.9049910653841797</v>
      </c>
      <c r="AS62" s="102">
        <v>141.932396290567</v>
      </c>
      <c r="AT62" s="147" t="s">
        <v>473</v>
      </c>
      <c r="AU62" s="102">
        <v>159.50706332471799</v>
      </c>
      <c r="AV62" s="102">
        <v>138.57556040928</v>
      </c>
      <c r="AW62" s="102">
        <v>113.730645056873</v>
      </c>
      <c r="AX62" s="102">
        <v>171.10472450815701</v>
      </c>
      <c r="AY62" s="102">
        <v>174.97069488420701</v>
      </c>
      <c r="AZ62" s="102">
        <v>151.932842335419</v>
      </c>
      <c r="BA62" s="102">
        <v>161.689050156962</v>
      </c>
      <c r="BB62" s="102">
        <v>141.29877450711001</v>
      </c>
      <c r="BC62" s="102">
        <v>141.932396290567</v>
      </c>
      <c r="BD62" s="102">
        <v>159.50706332471799</v>
      </c>
      <c r="BE62" s="102">
        <v>148.93916681611699</v>
      </c>
      <c r="BF62" s="93"/>
      <c r="BG62" s="93"/>
      <c r="BH62" s="93"/>
      <c r="BI62" s="93"/>
      <c r="BJ62" s="120">
        <v>32722</v>
      </c>
      <c r="BK62" s="120">
        <v>99</v>
      </c>
      <c r="BL62" s="120">
        <v>4</v>
      </c>
      <c r="BM62" s="120">
        <v>300</v>
      </c>
      <c r="BN62" s="120">
        <v>0</v>
      </c>
      <c r="BO62" s="120">
        <v>1524</v>
      </c>
      <c r="BP62" s="120">
        <v>42257</v>
      </c>
      <c r="BQ62" s="120">
        <v>75</v>
      </c>
      <c r="BR62" s="120">
        <v>1666</v>
      </c>
      <c r="BS62" s="120">
        <v>1698</v>
      </c>
      <c r="BT62" s="120">
        <v>1082</v>
      </c>
      <c r="BU62" s="120">
        <v>1453</v>
      </c>
      <c r="BV62" s="120">
        <v>1884</v>
      </c>
      <c r="BW62" s="120">
        <v>1204</v>
      </c>
      <c r="BX62" s="120">
        <v>165</v>
      </c>
      <c r="BY62" s="120">
        <v>3987</v>
      </c>
      <c r="BZ62" s="120">
        <v>4960</v>
      </c>
      <c r="CA62" s="120">
        <v>5242</v>
      </c>
      <c r="CB62" s="120">
        <v>1461</v>
      </c>
      <c r="CC62" s="120">
        <v>9148</v>
      </c>
      <c r="CD62" s="120">
        <v>12369</v>
      </c>
      <c r="CE62" s="120">
        <v>330</v>
      </c>
      <c r="CF62" s="120">
        <v>1956</v>
      </c>
      <c r="CG62" s="120">
        <v>79</v>
      </c>
      <c r="CH62" s="120">
        <v>1725</v>
      </c>
      <c r="CI62" s="120">
        <v>14305</v>
      </c>
      <c r="CJ62" s="120">
        <v>1747</v>
      </c>
      <c r="CK62" s="120">
        <v>3747</v>
      </c>
      <c r="CL62" s="120">
        <v>263</v>
      </c>
      <c r="CM62" s="120">
        <v>6832</v>
      </c>
      <c r="CN62" s="120">
        <v>1071</v>
      </c>
      <c r="CO62" s="120">
        <v>35635</v>
      </c>
      <c r="CP62" s="120">
        <v>19377</v>
      </c>
      <c r="CQ62" s="120">
        <v>40433</v>
      </c>
      <c r="CR62" s="120">
        <v>50558</v>
      </c>
      <c r="CS62" s="120">
        <v>20327</v>
      </c>
      <c r="CT62" s="120">
        <v>24600</v>
      </c>
      <c r="CU62" s="120">
        <v>14</v>
      </c>
      <c r="CV62" s="120">
        <v>285</v>
      </c>
      <c r="CW62" s="120">
        <v>4497</v>
      </c>
      <c r="CX62" s="120">
        <v>5905</v>
      </c>
      <c r="CY62" s="120">
        <v>4483</v>
      </c>
      <c r="CZ62" s="120">
        <v>2213</v>
      </c>
      <c r="DA62" s="120">
        <v>1171</v>
      </c>
      <c r="DB62" s="120">
        <v>5629</v>
      </c>
      <c r="DC62" s="120">
        <v>386</v>
      </c>
      <c r="DD62" s="120">
        <v>11698</v>
      </c>
      <c r="DE62" s="120">
        <v>312</v>
      </c>
      <c r="DF62" s="120">
        <v>57594</v>
      </c>
      <c r="DG62" s="120">
        <v>3052</v>
      </c>
      <c r="DH62" s="120">
        <v>45772</v>
      </c>
      <c r="DI62" s="120">
        <v>28494</v>
      </c>
      <c r="DJ62" s="120">
        <v>1734</v>
      </c>
      <c r="DK62" s="120">
        <v>14487</v>
      </c>
      <c r="DL62" s="120">
        <v>6221</v>
      </c>
      <c r="DM62" s="120">
        <v>3888</v>
      </c>
      <c r="DN62" s="101"/>
      <c r="DO62" s="101"/>
      <c r="DP62" s="101"/>
      <c r="DQ62" s="101"/>
      <c r="DR62" s="101"/>
      <c r="DS62" s="101"/>
      <c r="DT62" s="101"/>
      <c r="DU62" s="101"/>
      <c r="DV62" s="101"/>
      <c r="DW62" s="101"/>
      <c r="DX62" s="101"/>
      <c r="DY62" s="101"/>
      <c r="DZ62" s="101"/>
      <c r="EA62" s="101"/>
      <c r="EB62" s="101"/>
      <c r="EC62" s="101"/>
      <c r="ED62" s="101"/>
      <c r="EE62" s="101"/>
      <c r="EF62" s="101"/>
      <c r="EG62" s="101"/>
    </row>
    <row r="63" spans="1:137" customFormat="1" ht="15.75" customHeight="1">
      <c r="A63" s="146" t="s">
        <v>565</v>
      </c>
      <c r="B63" s="93"/>
      <c r="C63" s="93"/>
      <c r="D63" s="104">
        <v>322384895.19976199</v>
      </c>
      <c r="E63" s="104">
        <v>1090590631.33024</v>
      </c>
      <c r="F63" s="104">
        <v>54638.056142036199</v>
      </c>
      <c r="G63" s="104">
        <v>142264356</v>
      </c>
      <c r="H63" s="104">
        <v>166235648</v>
      </c>
      <c r="I63" s="104">
        <v>64987288</v>
      </c>
      <c r="J63" s="104">
        <v>98397435</v>
      </c>
      <c r="K63" s="104">
        <v>90565924</v>
      </c>
      <c r="L63" s="104">
        <v>2504045</v>
      </c>
      <c r="M63" s="104">
        <v>15134286</v>
      </c>
      <c r="N63" s="104">
        <v>31773723</v>
      </c>
      <c r="O63" s="104">
        <v>13720</v>
      </c>
      <c r="P63" s="99">
        <v>2562</v>
      </c>
      <c r="Q63" s="99">
        <v>6314</v>
      </c>
      <c r="R63" s="99">
        <v>4844</v>
      </c>
      <c r="S63" s="99">
        <v>6251</v>
      </c>
      <c r="T63" s="99">
        <v>935</v>
      </c>
      <c r="U63" s="99">
        <v>4366</v>
      </c>
      <c r="V63" s="99">
        <v>2168</v>
      </c>
      <c r="W63" s="99">
        <v>2253</v>
      </c>
      <c r="X63" s="99">
        <v>2198</v>
      </c>
      <c r="Y63" s="99">
        <v>2681</v>
      </c>
      <c r="Z63" s="99">
        <v>3887</v>
      </c>
      <c r="AA63" s="99">
        <v>2701</v>
      </c>
      <c r="AB63" s="99">
        <v>32932</v>
      </c>
      <c r="AC63" s="99">
        <v>20377</v>
      </c>
      <c r="AD63" s="99">
        <v>5352</v>
      </c>
      <c r="AE63" s="99">
        <v>7203</v>
      </c>
      <c r="AF63" s="99">
        <v>6879</v>
      </c>
      <c r="AG63" s="99">
        <v>6943</v>
      </c>
      <c r="AH63" s="99">
        <v>13732</v>
      </c>
      <c r="AI63" s="99">
        <v>5378</v>
      </c>
      <c r="AJ63" s="140">
        <v>0.496</v>
      </c>
      <c r="AK63" s="140">
        <v>0.46400000000000002</v>
      </c>
      <c r="AL63" s="140">
        <v>6.4000000000000001E-2</v>
      </c>
      <c r="AM63" s="140">
        <v>0.157</v>
      </c>
      <c r="AN63" s="140">
        <v>0.13700000000000001</v>
      </c>
      <c r="AO63" s="140">
        <v>1.9E-2</v>
      </c>
      <c r="AP63" s="148">
        <v>153.60195092695301</v>
      </c>
      <c r="AQ63" s="148">
        <v>1.00631439713712</v>
      </c>
      <c r="AR63" s="148">
        <v>4.57488851929768</v>
      </c>
      <c r="AS63" s="102">
        <v>143.06970024759599</v>
      </c>
      <c r="AT63" s="102" t="s">
        <v>473</v>
      </c>
      <c r="AU63" s="102">
        <v>158.02183238526899</v>
      </c>
      <c r="AV63" s="102">
        <v>140.80253248674001</v>
      </c>
      <c r="AW63" s="102">
        <v>114.839994710974</v>
      </c>
      <c r="AX63" s="102">
        <v>173.67641087540699</v>
      </c>
      <c r="AY63" s="102">
        <v>176.37734648978599</v>
      </c>
      <c r="AZ63" s="102">
        <v>153.285468002253</v>
      </c>
      <c r="BA63" s="102">
        <v>163.408191055938</v>
      </c>
      <c r="BB63" s="102">
        <v>142.78274912977099</v>
      </c>
      <c r="BC63" s="102">
        <v>143.06970024759599</v>
      </c>
      <c r="BD63" s="102">
        <v>158.02183238526899</v>
      </c>
      <c r="BE63" s="102">
        <v>150.87438964980299</v>
      </c>
      <c r="BF63" s="93"/>
      <c r="BG63" s="93"/>
      <c r="BH63" s="93"/>
      <c r="BI63" s="93"/>
      <c r="BJ63" s="120">
        <v>32875</v>
      </c>
      <c r="BK63" s="120">
        <v>98</v>
      </c>
      <c r="BL63" s="120">
        <v>4</v>
      </c>
      <c r="BM63" s="120">
        <v>305</v>
      </c>
      <c r="BN63" s="120">
        <v>1</v>
      </c>
      <c r="BO63" s="120">
        <v>1572</v>
      </c>
      <c r="BP63" s="120">
        <v>42337</v>
      </c>
      <c r="BQ63" s="120">
        <v>75</v>
      </c>
      <c r="BR63" s="120">
        <v>1669</v>
      </c>
      <c r="BS63" s="120">
        <v>1770</v>
      </c>
      <c r="BT63" s="120">
        <v>1109</v>
      </c>
      <c r="BU63" s="120">
        <v>1433</v>
      </c>
      <c r="BV63" s="120">
        <v>1924</v>
      </c>
      <c r="BW63" s="120">
        <v>1199</v>
      </c>
      <c r="BX63" s="120">
        <v>167</v>
      </c>
      <c r="BY63" s="120">
        <v>3934</v>
      </c>
      <c r="BZ63" s="120">
        <v>4977</v>
      </c>
      <c r="CA63" s="120">
        <v>5379</v>
      </c>
      <c r="CB63" s="120">
        <v>1463</v>
      </c>
      <c r="CC63" s="120">
        <v>9225</v>
      </c>
      <c r="CD63" s="120">
        <v>12406</v>
      </c>
      <c r="CE63" s="120">
        <v>304</v>
      </c>
      <c r="CF63" s="120">
        <v>1967</v>
      </c>
      <c r="CG63" s="120">
        <v>83</v>
      </c>
      <c r="CH63" s="120">
        <v>1713</v>
      </c>
      <c r="CI63" s="120">
        <v>14503</v>
      </c>
      <c r="CJ63" s="120">
        <v>1738</v>
      </c>
      <c r="CK63" s="120">
        <v>3832</v>
      </c>
      <c r="CL63" s="120">
        <v>278</v>
      </c>
      <c r="CM63" s="120">
        <v>6863</v>
      </c>
      <c r="CN63" s="120">
        <v>1087</v>
      </c>
      <c r="CO63" s="120">
        <v>36800</v>
      </c>
      <c r="CP63" s="120">
        <v>19789</v>
      </c>
      <c r="CQ63" s="120">
        <v>40909</v>
      </c>
      <c r="CR63" s="120">
        <v>52339</v>
      </c>
      <c r="CS63" s="120">
        <v>21655</v>
      </c>
      <c r="CT63" s="120">
        <v>24824</v>
      </c>
      <c r="CU63" s="120">
        <v>16</v>
      </c>
      <c r="CV63" s="120">
        <v>289</v>
      </c>
      <c r="CW63" s="120">
        <v>4745</v>
      </c>
      <c r="CX63" s="120">
        <v>5832</v>
      </c>
      <c r="CY63" s="120">
        <v>4379</v>
      </c>
      <c r="CZ63" s="120">
        <v>2179</v>
      </c>
      <c r="DA63" s="120">
        <v>1186</v>
      </c>
      <c r="DB63" s="120">
        <v>5725</v>
      </c>
      <c r="DC63" s="120">
        <v>417</v>
      </c>
      <c r="DD63" s="120">
        <v>11950</v>
      </c>
      <c r="DE63" s="120">
        <v>316</v>
      </c>
      <c r="DF63" s="120">
        <v>58540</v>
      </c>
      <c r="DG63" s="120">
        <v>3162</v>
      </c>
      <c r="DH63" s="120">
        <v>45909</v>
      </c>
      <c r="DI63" s="120">
        <v>29144</v>
      </c>
      <c r="DJ63" s="120">
        <v>1741</v>
      </c>
      <c r="DK63" s="120">
        <v>14600</v>
      </c>
      <c r="DL63" s="120">
        <v>6751</v>
      </c>
      <c r="DM63" s="120">
        <v>4071</v>
      </c>
      <c r="DN63" s="101"/>
      <c r="DO63" s="101"/>
      <c r="DP63" s="101"/>
      <c r="DQ63" s="101"/>
      <c r="DR63" s="101"/>
      <c r="DS63" s="101"/>
      <c r="DT63" s="101"/>
      <c r="DU63" s="101"/>
      <c r="DV63" s="101"/>
      <c r="DW63" s="101"/>
      <c r="DX63" s="101"/>
      <c r="DY63" s="101"/>
      <c r="DZ63" s="101"/>
      <c r="EA63" s="101"/>
      <c r="EB63" s="101"/>
      <c r="EC63" s="101"/>
      <c r="ED63" s="101"/>
      <c r="EE63" s="101"/>
      <c r="EF63" s="101"/>
      <c r="EG63" s="101"/>
    </row>
    <row r="64" spans="1:137" customFormat="1" ht="15.75" customHeight="1">
      <c r="A64" s="146" t="s">
        <v>566</v>
      </c>
      <c r="B64" s="93"/>
      <c r="C64" s="93"/>
      <c r="D64" s="104">
        <v>353808060.29788399</v>
      </c>
      <c r="E64" s="104">
        <v>1188245823.927757</v>
      </c>
      <c r="F64" s="104">
        <v>74913.542615720798</v>
      </c>
      <c r="G64" s="104">
        <v>165543811</v>
      </c>
      <c r="H64" s="104">
        <v>203612838</v>
      </c>
      <c r="I64" s="104">
        <v>72346152</v>
      </c>
      <c r="J64" s="104">
        <v>117642764</v>
      </c>
      <c r="K64" s="104">
        <v>108904819</v>
      </c>
      <c r="L64" s="104">
        <v>2855160</v>
      </c>
      <c r="M64" s="104">
        <v>18335258</v>
      </c>
      <c r="N64" s="104">
        <v>37411189</v>
      </c>
      <c r="O64" s="104">
        <v>17507</v>
      </c>
      <c r="P64" s="99">
        <v>2947</v>
      </c>
      <c r="Q64" s="99">
        <f>10.93*1000</f>
        <v>10930</v>
      </c>
      <c r="R64" s="99">
        <f>3.63*1000</f>
        <v>3630</v>
      </c>
      <c r="S64" s="99">
        <v>9617</v>
      </c>
      <c r="T64" s="99">
        <v>2786</v>
      </c>
      <c r="U64" s="99">
        <v>3725</v>
      </c>
      <c r="V64" s="99">
        <v>1379</v>
      </c>
      <c r="W64" s="99">
        <v>2563</v>
      </c>
      <c r="X64" s="99">
        <v>2640</v>
      </c>
      <c r="Y64" s="99">
        <v>3543</v>
      </c>
      <c r="Z64" s="99">
        <v>4245</v>
      </c>
      <c r="AA64" s="99">
        <v>4516</v>
      </c>
      <c r="AB64" s="99">
        <v>47252</v>
      </c>
      <c r="AC64" s="99">
        <v>34933</v>
      </c>
      <c r="AD64" s="99">
        <v>6075</v>
      </c>
      <c r="AE64" s="99">
        <v>6244</v>
      </c>
      <c r="AF64" s="99">
        <v>8975</v>
      </c>
      <c r="AG64" s="99">
        <v>9581</v>
      </c>
      <c r="AH64" s="99">
        <v>20914</v>
      </c>
      <c r="AI64" s="99">
        <v>7782</v>
      </c>
      <c r="AJ64" s="140">
        <v>0.49399999999999999</v>
      </c>
      <c r="AK64" s="140">
        <v>0.45200000000000001</v>
      </c>
      <c r="AL64" s="140">
        <v>8.5000000000000006E-2</v>
      </c>
      <c r="AM64" s="140">
        <v>0.11</v>
      </c>
      <c r="AN64" s="140">
        <v>9.8000000000000004E-2</v>
      </c>
      <c r="AO64" s="140">
        <v>1.2E-2</v>
      </c>
      <c r="AP64" s="147">
        <v>154.97859398829701</v>
      </c>
      <c r="AQ64" s="147">
        <v>0.89624060959934104</v>
      </c>
      <c r="AR64" s="147">
        <v>4.4000000000000004</v>
      </c>
      <c r="AS64" s="102">
        <v>143.4</v>
      </c>
      <c r="AT64" s="147" t="s">
        <v>474</v>
      </c>
      <c r="AU64" s="102">
        <v>155.80000000000001</v>
      </c>
      <c r="AV64" s="102">
        <v>142.5</v>
      </c>
      <c r="AW64" s="102">
        <v>116.3</v>
      </c>
      <c r="AX64" s="102">
        <v>177.4</v>
      </c>
      <c r="AY64" s="102">
        <v>177.4</v>
      </c>
      <c r="AZ64" s="102">
        <v>154.69999999999999</v>
      </c>
      <c r="BA64" s="102">
        <v>163.80000000000001</v>
      </c>
      <c r="BB64" s="102">
        <v>145.19999999999999</v>
      </c>
      <c r="BC64" s="102">
        <v>143.4</v>
      </c>
      <c r="BD64" s="102">
        <v>155.80000000000001</v>
      </c>
      <c r="BE64" s="102">
        <v>152.9</v>
      </c>
      <c r="BF64" s="93"/>
      <c r="BG64" s="93"/>
      <c r="BH64" s="93"/>
      <c r="BI64" s="93"/>
      <c r="BJ64" s="120">
        <v>32172</v>
      </c>
      <c r="BK64" s="120">
        <v>100</v>
      </c>
      <c r="BL64" s="120">
        <v>4</v>
      </c>
      <c r="BM64" s="120">
        <v>317</v>
      </c>
      <c r="BN64" s="120">
        <v>0</v>
      </c>
      <c r="BO64" s="120">
        <v>1580</v>
      </c>
      <c r="BP64" s="120">
        <v>42735</v>
      </c>
      <c r="BQ64" s="120">
        <v>73</v>
      </c>
      <c r="BR64" s="120">
        <v>1657</v>
      </c>
      <c r="BS64" s="120">
        <v>1840</v>
      </c>
      <c r="BT64" s="120">
        <v>1079</v>
      </c>
      <c r="BU64" s="120">
        <v>1423</v>
      </c>
      <c r="BV64" s="120">
        <v>1930</v>
      </c>
      <c r="BW64" s="120">
        <v>1218</v>
      </c>
      <c r="BX64" s="120">
        <v>167</v>
      </c>
      <c r="BY64" s="120">
        <v>3991</v>
      </c>
      <c r="BZ64" s="120">
        <v>5058</v>
      </c>
      <c r="CA64" s="120">
        <v>5465</v>
      </c>
      <c r="CB64" s="120">
        <v>1434</v>
      </c>
      <c r="CC64" s="120">
        <v>9423</v>
      </c>
      <c r="CD64" s="120">
        <v>12322</v>
      </c>
      <c r="CE64" s="120">
        <v>323</v>
      </c>
      <c r="CF64" s="120">
        <v>1985</v>
      </c>
      <c r="CG64" s="120">
        <v>80</v>
      </c>
      <c r="CH64" s="120">
        <v>1713</v>
      </c>
      <c r="CI64" s="120">
        <v>14820</v>
      </c>
      <c r="CJ64" s="120">
        <v>1729</v>
      </c>
      <c r="CK64" s="120">
        <v>3870</v>
      </c>
      <c r="CL64" s="120">
        <v>278</v>
      </c>
      <c r="CM64" s="120">
        <v>6915</v>
      </c>
      <c r="CN64" s="120">
        <v>1082</v>
      </c>
      <c r="CO64" s="120">
        <v>35304</v>
      </c>
      <c r="CP64" s="120">
        <v>20129</v>
      </c>
      <c r="CQ64" s="120">
        <v>41101</v>
      </c>
      <c r="CR64" s="120">
        <v>54392</v>
      </c>
      <c r="CS64" s="120">
        <v>25201</v>
      </c>
      <c r="CT64" s="120">
        <v>24813</v>
      </c>
      <c r="CU64" s="120">
        <v>18</v>
      </c>
      <c r="CV64" s="120">
        <v>297</v>
      </c>
      <c r="CW64" s="120">
        <v>4758</v>
      </c>
      <c r="CX64" s="120">
        <v>5921</v>
      </c>
      <c r="CY64" s="120">
        <v>4311</v>
      </c>
      <c r="CZ64" s="120">
        <v>2211</v>
      </c>
      <c r="DA64" s="120">
        <v>1188</v>
      </c>
      <c r="DB64" s="120">
        <v>5656</v>
      </c>
      <c r="DC64" s="120">
        <v>434</v>
      </c>
      <c r="DD64" s="120">
        <v>11976</v>
      </c>
      <c r="DE64" s="120">
        <v>358</v>
      </c>
      <c r="DF64" s="120">
        <v>60386</v>
      </c>
      <c r="DG64" s="120">
        <v>3458</v>
      </c>
      <c r="DH64" s="120">
        <v>44679</v>
      </c>
      <c r="DI64" s="120">
        <v>29276</v>
      </c>
      <c r="DJ64" s="120">
        <v>1740</v>
      </c>
      <c r="DK64" s="120">
        <v>14534</v>
      </c>
      <c r="DL64" s="120">
        <v>7899</v>
      </c>
      <c r="DM64" s="120">
        <v>3624</v>
      </c>
      <c r="DN64" s="101"/>
      <c r="DO64" s="101"/>
      <c r="DP64" s="101"/>
      <c r="DQ64" s="101"/>
      <c r="DR64" s="101"/>
      <c r="DS64" s="101"/>
      <c r="DT64" s="101"/>
      <c r="DU64" s="101"/>
      <c r="DV64" s="101"/>
      <c r="DW64" s="101"/>
      <c r="DX64" s="101"/>
      <c r="DY64" s="101"/>
      <c r="DZ64" s="101"/>
      <c r="EA64" s="101"/>
      <c r="EB64" s="101"/>
      <c r="EC64" s="101"/>
      <c r="ED64" s="101"/>
      <c r="EE64" s="101"/>
      <c r="EF64" s="101"/>
      <c r="EG64" s="101"/>
    </row>
    <row r="65" spans="1:137" customFormat="1" ht="15.75" customHeight="1">
      <c r="A65" s="146" t="s">
        <v>567</v>
      </c>
      <c r="B65" s="93"/>
      <c r="C65" s="93"/>
      <c r="D65" s="104">
        <v>390885749.01017511</v>
      </c>
      <c r="E65" s="104">
        <v>1464372860.5734291</v>
      </c>
      <c r="F65" s="104">
        <v>62406.220320608125</v>
      </c>
      <c r="G65" s="104">
        <v>207687538</v>
      </c>
      <c r="H65" s="104">
        <v>245707940</v>
      </c>
      <c r="I65" s="104">
        <v>98559631</v>
      </c>
      <c r="J65" s="104">
        <v>156432715</v>
      </c>
      <c r="K65" s="104">
        <v>144312746</v>
      </c>
      <c r="L65" s="104">
        <v>3276164</v>
      </c>
      <c r="M65" s="104">
        <v>22057160</v>
      </c>
      <c r="N65" s="104">
        <v>44223816</v>
      </c>
      <c r="O65" s="104">
        <v>14002</v>
      </c>
      <c r="P65" s="99">
        <v>2272</v>
      </c>
      <c r="Q65" s="99">
        <v>6336</v>
      </c>
      <c r="R65" s="99">
        <v>5394</v>
      </c>
      <c r="S65" s="99">
        <v>5819</v>
      </c>
      <c r="T65" s="99">
        <v>1637</v>
      </c>
      <c r="U65" s="99">
        <v>4528</v>
      </c>
      <c r="V65" s="99">
        <v>2018</v>
      </c>
      <c r="W65" s="99">
        <v>2541</v>
      </c>
      <c r="X65" s="99">
        <v>2744</v>
      </c>
      <c r="Y65" s="99">
        <v>2205</v>
      </c>
      <c r="Z65" s="99">
        <v>3536</v>
      </c>
      <c r="AA65" s="99">
        <v>2976</v>
      </c>
      <c r="AB65" s="99">
        <v>45726</v>
      </c>
      <c r="AC65" s="99">
        <v>30844</v>
      </c>
      <c r="AD65" s="99">
        <v>7080</v>
      </c>
      <c r="AE65" s="99">
        <v>7802</v>
      </c>
      <c r="AF65" s="99">
        <v>9560</v>
      </c>
      <c r="AG65" s="99">
        <v>8633</v>
      </c>
      <c r="AH65" s="99">
        <v>21217</v>
      </c>
      <c r="AI65" s="99">
        <v>6316</v>
      </c>
      <c r="AJ65" s="140">
        <v>0.499</v>
      </c>
      <c r="AK65" s="140">
        <v>0.45700000000000002</v>
      </c>
      <c r="AL65" s="140">
        <v>8.3000000000000004E-2</v>
      </c>
      <c r="AM65" s="140">
        <v>0.14099999999999999</v>
      </c>
      <c r="AN65" s="140">
        <v>0.13</v>
      </c>
      <c r="AO65" s="140">
        <v>1.0999999999999999E-2</v>
      </c>
      <c r="AP65" s="147">
        <v>156.65768845285299</v>
      </c>
      <c r="AQ65" s="147">
        <v>1.08343637746724</v>
      </c>
      <c r="AR65" s="147">
        <v>4.0327452005801501</v>
      </c>
      <c r="AS65" s="102">
        <v>145.01670891302001</v>
      </c>
      <c r="AT65" s="147" t="s">
        <v>474</v>
      </c>
      <c r="AU65" s="102">
        <v>159.79426712009101</v>
      </c>
      <c r="AV65" s="102">
        <v>143.28875798784799</v>
      </c>
      <c r="AW65" s="102">
        <v>118.4157345544</v>
      </c>
      <c r="AX65" s="102">
        <v>178.16696688998499</v>
      </c>
      <c r="AY65" s="102">
        <v>180.06253334154599</v>
      </c>
      <c r="AZ65" s="102">
        <v>156.18704138955701</v>
      </c>
      <c r="BA65" s="102">
        <v>166.23488603051899</v>
      </c>
      <c r="BB65" s="102">
        <v>146.26390069063001</v>
      </c>
      <c r="BC65" s="102">
        <v>145.01670891302001</v>
      </c>
      <c r="BD65" s="102">
        <v>159.79426712009101</v>
      </c>
      <c r="BE65" s="102">
        <v>154.26629626228299</v>
      </c>
      <c r="BF65" s="93"/>
      <c r="BG65" s="93"/>
      <c r="BH65" s="93"/>
      <c r="BI65" s="93"/>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01"/>
      <c r="DO65" s="101"/>
      <c r="DP65" s="101"/>
      <c r="DQ65" s="101"/>
      <c r="DR65" s="101"/>
      <c r="DS65" s="101"/>
      <c r="DT65" s="101"/>
      <c r="DU65" s="101"/>
      <c r="DV65" s="101"/>
      <c r="DW65" s="101"/>
      <c r="DX65" s="101"/>
      <c r="DY65" s="101"/>
      <c r="DZ65" s="101"/>
      <c r="EA65" s="101"/>
      <c r="EB65" s="101"/>
      <c r="EC65" s="101"/>
      <c r="ED65" s="101"/>
      <c r="EE65" s="101"/>
      <c r="EF65" s="101"/>
      <c r="EG65" s="101"/>
    </row>
    <row r="66" spans="1:137" customFormat="1" ht="15.75" customHeight="1">
      <c r="A66" s="146" t="s">
        <v>568</v>
      </c>
      <c r="B66" s="93"/>
      <c r="C66" s="93"/>
      <c r="D66" s="104">
        <v>513833731.88895476</v>
      </c>
      <c r="E66" s="104">
        <v>1647119501.5719161</v>
      </c>
      <c r="F66" s="104">
        <v>60013.647742960908</v>
      </c>
      <c r="G66" s="104">
        <v>270026618</v>
      </c>
      <c r="H66" s="104">
        <v>303398403</v>
      </c>
      <c r="I66" s="104">
        <v>124731721</v>
      </c>
      <c r="J66" s="104">
        <v>204877702</v>
      </c>
      <c r="K66" s="104">
        <v>189475992</v>
      </c>
      <c r="L66" s="104">
        <v>3801556</v>
      </c>
      <c r="M66" s="104">
        <v>32196328</v>
      </c>
      <c r="N66" s="104">
        <v>52246705</v>
      </c>
      <c r="O66" s="104">
        <v>14287</v>
      </c>
      <c r="P66" s="99">
        <v>3112</v>
      </c>
      <c r="Q66" s="99">
        <v>6307</v>
      </c>
      <c r="R66" s="99">
        <v>4868</v>
      </c>
      <c r="S66" s="99">
        <v>6351</v>
      </c>
      <c r="T66" s="99">
        <v>1261</v>
      </c>
      <c r="U66" s="99">
        <v>4119</v>
      </c>
      <c r="V66" s="99">
        <v>2556</v>
      </c>
      <c r="W66" s="99">
        <v>3539</v>
      </c>
      <c r="X66" s="99">
        <v>3263</v>
      </c>
      <c r="Y66" s="99">
        <v>2048</v>
      </c>
      <c r="Z66" s="99">
        <v>3056</v>
      </c>
      <c r="AA66" s="99">
        <v>2381</v>
      </c>
      <c r="AB66" s="99">
        <v>44641</v>
      </c>
      <c r="AC66" s="99">
        <v>31093</v>
      </c>
      <c r="AD66" s="99">
        <v>6864</v>
      </c>
      <c r="AE66" s="99">
        <v>6684</v>
      </c>
      <c r="AF66" s="99">
        <v>8842</v>
      </c>
      <c r="AG66" s="99">
        <v>9161</v>
      </c>
      <c r="AH66" s="99">
        <v>19686</v>
      </c>
      <c r="AI66" s="99">
        <v>6952</v>
      </c>
      <c r="AJ66" s="140">
        <v>0.50172683709479604</v>
      </c>
      <c r="AK66" s="140">
        <v>0.46897782040643099</v>
      </c>
      <c r="AL66" s="140">
        <v>6.5272603072211194E-2</v>
      </c>
      <c r="AM66" s="140">
        <v>0.13779660550435799</v>
      </c>
      <c r="AN66" s="140">
        <v>0.13117200929820599</v>
      </c>
      <c r="AO66" s="140">
        <v>6.6245962061519297E-3</v>
      </c>
      <c r="AP66" s="147">
        <v>157.32791254165238</v>
      </c>
      <c r="AQ66" s="147">
        <v>0.42782712768092424</v>
      </c>
      <c r="AR66" s="147">
        <v>3.4564502711600387</v>
      </c>
      <c r="AS66" s="102">
        <v>144.3023110321316</v>
      </c>
      <c r="AT66" s="147" t="s">
        <v>474</v>
      </c>
      <c r="AU66" s="102">
        <v>157.28370956450851</v>
      </c>
      <c r="AV66" s="102">
        <v>146.11468343662878</v>
      </c>
      <c r="AW66" s="102">
        <v>119.28129767938044</v>
      </c>
      <c r="AX66" s="102">
        <v>179.17484131993555</v>
      </c>
      <c r="AY66" s="102">
        <v>180.01459921642527</v>
      </c>
      <c r="AZ66" s="102">
        <v>158.13598972021285</v>
      </c>
      <c r="BA66" s="102">
        <v>167.19764254881463</v>
      </c>
      <c r="BB66" s="102">
        <v>145.06774008711739</v>
      </c>
      <c r="BC66" s="102">
        <v>144.3023110321316</v>
      </c>
      <c r="BD66" s="102">
        <v>157.28370956450851</v>
      </c>
      <c r="BE66" s="102">
        <v>155.59048668120712</v>
      </c>
      <c r="BF66" s="93"/>
      <c r="BG66" s="93"/>
      <c r="BH66" s="93"/>
      <c r="BI66" s="93"/>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01"/>
      <c r="DO66" s="101"/>
      <c r="DP66" s="101"/>
      <c r="DQ66" s="101"/>
      <c r="DR66" s="101"/>
      <c r="DS66" s="101"/>
      <c r="DT66" s="101"/>
      <c r="DU66" s="101"/>
      <c r="DV66" s="101"/>
      <c r="DW66" s="101"/>
      <c r="DX66" s="101"/>
      <c r="DY66" s="101"/>
      <c r="DZ66" s="101"/>
      <c r="EA66" s="101"/>
      <c r="EB66" s="101"/>
      <c r="EC66" s="101"/>
      <c r="ED66" s="101"/>
      <c r="EE66" s="101"/>
      <c r="EF66" s="101"/>
      <c r="EG66" s="101"/>
    </row>
    <row r="67" spans="1:137" customFormat="1" ht="15.75" customHeight="1">
      <c r="A67" s="146" t="s">
        <v>582</v>
      </c>
      <c r="B67" s="93"/>
      <c r="C67" s="93"/>
      <c r="D67" s="104">
        <v>644635309.37803853</v>
      </c>
      <c r="E67" s="104">
        <v>2301501931.6689811</v>
      </c>
      <c r="F67" s="104">
        <v>79468.95630036619</v>
      </c>
      <c r="G67" s="104">
        <v>370435805</v>
      </c>
      <c r="H67" s="104">
        <v>403469838</v>
      </c>
      <c r="I67" s="104">
        <v>168872331</v>
      </c>
      <c r="J67" s="104">
        <v>254813528</v>
      </c>
      <c r="K67" s="104">
        <v>252479159</v>
      </c>
      <c r="L67" s="104">
        <v>6243366</v>
      </c>
      <c r="M67" s="104">
        <v>40483432</v>
      </c>
      <c r="N67" s="104">
        <v>65663040</v>
      </c>
      <c r="O67" s="104">
        <v>15635</v>
      </c>
      <c r="P67" s="99">
        <v>2471</v>
      </c>
      <c r="Q67" s="99">
        <v>6733</v>
      </c>
      <c r="R67" s="99">
        <v>6431</v>
      </c>
      <c r="S67" s="99">
        <v>6656</v>
      </c>
      <c r="T67" s="99">
        <v>3157</v>
      </c>
      <c r="U67" s="99">
        <v>3988</v>
      </c>
      <c r="V67" s="99">
        <v>1834</v>
      </c>
      <c r="W67" s="99">
        <v>2185</v>
      </c>
      <c r="X67" s="99">
        <v>3524</v>
      </c>
      <c r="Y67" s="99">
        <v>239</v>
      </c>
      <c r="Z67" s="99">
        <v>4243</v>
      </c>
      <c r="AA67" s="99">
        <v>3293</v>
      </c>
      <c r="AB67" s="99">
        <v>43303</v>
      </c>
      <c r="AC67" s="99">
        <v>28298</v>
      </c>
      <c r="AD67" s="99">
        <v>6711</v>
      </c>
      <c r="AE67" s="99">
        <v>8294</v>
      </c>
      <c r="AF67" s="99">
        <v>7357</v>
      </c>
      <c r="AG67" s="99">
        <v>6698</v>
      </c>
      <c r="AH67" s="99">
        <v>23321</v>
      </c>
      <c r="AI67" s="99">
        <v>5927</v>
      </c>
      <c r="AJ67" s="140">
        <v>0.50600000000000001</v>
      </c>
      <c r="AK67" s="140">
        <v>0.47799999999999998</v>
      </c>
      <c r="AL67" s="140">
        <v>5.5E-2</v>
      </c>
      <c r="AM67" s="140">
        <v>0.14899999999999999</v>
      </c>
      <c r="AN67" s="140">
        <v>0.122</v>
      </c>
      <c r="AO67" s="140">
        <v>2.7E-2</v>
      </c>
      <c r="AP67" s="147">
        <v>157.94842957151383</v>
      </c>
      <c r="AQ67" s="147">
        <v>0.39441000635991319</v>
      </c>
      <c r="AR67" s="147">
        <v>2.8297027598485958</v>
      </c>
      <c r="AS67" s="102">
        <v>144.15654303702505</v>
      </c>
      <c r="AT67" s="147" t="s">
        <v>474</v>
      </c>
      <c r="AU67" s="102">
        <v>147.62978801699794</v>
      </c>
      <c r="AV67" s="102">
        <v>147.57702949953259</v>
      </c>
      <c r="AW67" s="102">
        <v>120.24978127938398</v>
      </c>
      <c r="AX67" s="102">
        <v>184.05127342217361</v>
      </c>
      <c r="AY67" s="102">
        <v>180.78110212241424</v>
      </c>
      <c r="AZ67" s="102">
        <v>159.6346865359898</v>
      </c>
      <c r="BA67" s="102">
        <v>166.68075327878168</v>
      </c>
      <c r="BB67" s="102">
        <v>146.06932897054617</v>
      </c>
      <c r="BC67" s="102">
        <v>144.15654303702505</v>
      </c>
      <c r="BD67" s="102">
        <v>147.62978801699794</v>
      </c>
      <c r="BE67" s="102">
        <v>157.79306129104009</v>
      </c>
      <c r="BF67" s="93"/>
      <c r="BG67" s="93"/>
      <c r="BH67" s="93"/>
      <c r="BI67" s="93"/>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01"/>
      <c r="DO67" s="101"/>
      <c r="DP67" s="101"/>
      <c r="DQ67" s="101"/>
      <c r="DR67" s="101"/>
      <c r="DS67" s="101"/>
      <c r="DT67" s="101"/>
      <c r="DU67" s="101"/>
      <c r="DV67" s="101"/>
      <c r="DW67" s="101"/>
      <c r="DX67" s="101"/>
      <c r="DY67" s="101"/>
      <c r="DZ67" s="101"/>
      <c r="EA67" s="101"/>
      <c r="EB67" s="101"/>
      <c r="EC67" s="101"/>
      <c r="ED67" s="101"/>
      <c r="EE67" s="101"/>
      <c r="EF67" s="101"/>
      <c r="EG67" s="101"/>
    </row>
    <row r="68" spans="1:137" ht="15.75" customHeight="1">
      <c r="A68" s="105"/>
      <c r="B68" s="105"/>
      <c r="C68" s="105"/>
      <c r="D68" s="164"/>
      <c r="E68" s="164"/>
      <c r="F68" s="164"/>
      <c r="G68" s="165"/>
      <c r="H68" s="158"/>
      <c r="I68" s="157"/>
      <c r="J68" s="157"/>
      <c r="K68" s="166"/>
      <c r="L68" s="158"/>
      <c r="M68" s="157"/>
      <c r="N68" s="157"/>
      <c r="O68" s="154"/>
      <c r="P68" s="157"/>
      <c r="Q68" s="157"/>
      <c r="R68" s="157"/>
      <c r="S68" s="149"/>
      <c r="T68" s="157"/>
      <c r="U68" s="157"/>
      <c r="V68" s="157"/>
      <c r="W68" s="149"/>
      <c r="X68" s="157"/>
      <c r="Y68" s="157"/>
      <c r="Z68" s="157"/>
      <c r="AA68" s="157"/>
      <c r="AB68" s="157"/>
      <c r="AC68" s="157"/>
      <c r="AD68" s="150"/>
      <c r="AE68" s="157"/>
      <c r="AF68" s="150"/>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row>
    <row r="69" spans="1:137" ht="15.75" customHeight="1">
      <c r="A69" s="105"/>
      <c r="B69" s="105"/>
      <c r="C69" s="105"/>
      <c r="D69" s="164"/>
      <c r="E69" s="164"/>
      <c r="F69" s="164"/>
      <c r="G69" s="166"/>
      <c r="H69" s="166"/>
      <c r="I69" s="166"/>
      <c r="J69" s="166"/>
      <c r="K69" s="166"/>
      <c r="L69" s="166"/>
      <c r="M69" s="166"/>
      <c r="N69" s="166"/>
      <c r="O69" s="154"/>
      <c r="P69" s="157"/>
      <c r="Q69" s="157"/>
      <c r="R69" s="157"/>
      <c r="S69" s="149"/>
      <c r="T69" s="157"/>
      <c r="U69" s="157"/>
      <c r="V69" s="157"/>
      <c r="W69" s="149"/>
      <c r="X69" s="157"/>
      <c r="Y69" s="157"/>
      <c r="Z69" s="157"/>
      <c r="AA69" s="157"/>
      <c r="AB69" s="157"/>
      <c r="AC69" s="157"/>
      <c r="AD69" s="150"/>
      <c r="AE69" s="157"/>
      <c r="AF69" s="150"/>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c r="EF69" s="157"/>
      <c r="EG69" s="157"/>
    </row>
    <row r="70" spans="1:137" ht="15.75" customHeight="1">
      <c r="A70" s="105"/>
      <c r="B70" s="105"/>
      <c r="C70" s="105"/>
      <c r="D70" s="164"/>
      <c r="E70" s="164"/>
      <c r="F70" s="164"/>
      <c r="G70" s="166"/>
      <c r="H70" s="166"/>
      <c r="I70" s="166"/>
      <c r="J70" s="166"/>
      <c r="K70" s="166"/>
      <c r="L70" s="166"/>
      <c r="M70" s="166"/>
      <c r="N70" s="166"/>
      <c r="O70" s="154"/>
      <c r="P70" s="157"/>
      <c r="Q70" s="157"/>
      <c r="R70" s="157"/>
      <c r="S70" s="149"/>
      <c r="T70" s="157"/>
      <c r="U70" s="157"/>
      <c r="V70" s="157"/>
      <c r="W70" s="149"/>
      <c r="X70" s="157"/>
      <c r="Y70" s="157"/>
      <c r="Z70" s="157"/>
      <c r="AA70" s="157"/>
      <c r="AB70" s="157"/>
      <c r="AC70" s="157"/>
      <c r="AD70" s="150"/>
      <c r="AE70" s="157"/>
      <c r="AF70" s="150"/>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row>
    <row r="71" spans="1:137" ht="15.75" customHeight="1">
      <c r="A71" s="105"/>
      <c r="B71" s="105"/>
      <c r="C71" s="105"/>
      <c r="D71" s="164"/>
      <c r="E71" s="164"/>
      <c r="F71" s="164"/>
      <c r="G71" s="166"/>
      <c r="H71" s="166"/>
      <c r="I71" s="166"/>
      <c r="J71" s="166"/>
      <c r="K71" s="166"/>
      <c r="L71" s="166"/>
      <c r="M71" s="166"/>
      <c r="N71" s="166"/>
      <c r="O71" s="149"/>
      <c r="P71" s="157"/>
      <c r="Q71" s="157"/>
      <c r="R71" s="157"/>
      <c r="S71" s="157"/>
      <c r="T71" s="157"/>
      <c r="U71" s="157"/>
      <c r="V71" s="157"/>
      <c r="W71" s="149"/>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row>
    <row r="72" spans="1:137" ht="15.75" customHeight="1">
      <c r="A72" s="105"/>
      <c r="B72" s="105"/>
      <c r="C72" s="105"/>
      <c r="D72" s="157"/>
      <c r="E72" s="157"/>
      <c r="F72" s="167"/>
      <c r="G72" s="166"/>
      <c r="H72" s="166"/>
      <c r="I72" s="166"/>
      <c r="J72" s="166"/>
      <c r="K72" s="166"/>
      <c r="L72" s="166"/>
      <c r="M72" s="166"/>
      <c r="N72" s="166"/>
      <c r="O72" s="149"/>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row>
    <row r="73" spans="1:137" ht="15.75" customHeight="1">
      <c r="A73" s="105"/>
      <c r="B73" s="105"/>
      <c r="C73" s="105"/>
      <c r="D73" s="157"/>
      <c r="E73" s="157"/>
      <c r="F73" s="167"/>
      <c r="H73" s="158"/>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row>
    <row r="74" spans="1:137" ht="15.75" customHeight="1">
      <c r="A74" s="105"/>
      <c r="B74" s="105"/>
      <c r="C74" s="105"/>
      <c r="D74" s="157"/>
      <c r="E74" s="157"/>
      <c r="F74" s="167"/>
      <c r="H74" s="158"/>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c r="EF74" s="157"/>
      <c r="EG74" s="157"/>
    </row>
    <row r="75" spans="1:137" ht="15.75" customHeight="1">
      <c r="A75" s="105"/>
      <c r="B75" s="105"/>
      <c r="C75" s="105"/>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c r="EF75" s="157"/>
      <c r="EG75" s="157"/>
    </row>
    <row r="76" spans="1:137" ht="15.75" customHeight="1">
      <c r="A76" s="105"/>
      <c r="B76" s="105"/>
      <c r="C76" s="105"/>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row>
    <row r="77" spans="1:137" ht="15.75" customHeight="1">
      <c r="A77" s="105"/>
      <c r="B77" s="105"/>
      <c r="C77" s="105"/>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row>
    <row r="78" spans="1:137" ht="15.75" customHeight="1">
      <c r="A78" s="105"/>
      <c r="B78" s="105"/>
      <c r="C78" s="105"/>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7"/>
      <c r="DD78" s="157"/>
      <c r="DE78" s="157"/>
      <c r="DF78" s="157"/>
      <c r="DG78" s="157"/>
      <c r="DH78" s="157"/>
      <c r="DI78" s="157"/>
      <c r="DJ78" s="157"/>
      <c r="DK78" s="157"/>
      <c r="DL78" s="157"/>
      <c r="DM78" s="157"/>
      <c r="DN78" s="157"/>
      <c r="DO78" s="157"/>
      <c r="DP78" s="157"/>
      <c r="DQ78" s="157"/>
      <c r="DR78" s="157"/>
      <c r="DS78" s="157"/>
      <c r="DT78" s="157"/>
      <c r="DU78" s="157"/>
      <c r="DV78" s="157"/>
      <c r="DW78" s="157"/>
      <c r="DX78" s="157"/>
      <c r="DY78" s="157"/>
      <c r="DZ78" s="157"/>
      <c r="EA78" s="157"/>
      <c r="EB78" s="157"/>
      <c r="EC78" s="157"/>
      <c r="ED78" s="157"/>
      <c r="EE78" s="157"/>
      <c r="EF78" s="157"/>
      <c r="EG78" s="157"/>
    </row>
    <row r="79" spans="1:137" ht="15.75" customHeight="1">
      <c r="A79" s="105"/>
      <c r="B79" s="105"/>
      <c r="C79" s="105"/>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c r="EF79" s="157"/>
      <c r="EG79" s="157"/>
    </row>
    <row r="80" spans="1:137" ht="15.75" customHeight="1">
      <c r="A80" s="105"/>
      <c r="B80" s="105"/>
      <c r="C80" s="105"/>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c r="EF80" s="157"/>
      <c r="EG80" s="157"/>
    </row>
    <row r="81" spans="1:137" ht="15.75" customHeight="1">
      <c r="A81" s="105"/>
      <c r="B81" s="105"/>
      <c r="C81" s="105"/>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57"/>
      <c r="EA81" s="157"/>
      <c r="EB81" s="157"/>
      <c r="EC81" s="157"/>
      <c r="ED81" s="157"/>
      <c r="EE81" s="157"/>
      <c r="EF81" s="157"/>
      <c r="EG81" s="157"/>
    </row>
    <row r="82" spans="1:137" ht="15.75" customHeight="1">
      <c r="A82" s="105"/>
      <c r="B82" s="105"/>
      <c r="C82" s="105"/>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c r="DM82" s="157"/>
      <c r="DN82" s="157"/>
      <c r="DO82" s="157"/>
      <c r="DP82" s="157"/>
      <c r="DQ82" s="157"/>
      <c r="DR82" s="157"/>
      <c r="DS82" s="157"/>
      <c r="DT82" s="157"/>
      <c r="DU82" s="157"/>
      <c r="DV82" s="157"/>
      <c r="DW82" s="157"/>
      <c r="DX82" s="157"/>
      <c r="DY82" s="157"/>
      <c r="DZ82" s="157"/>
      <c r="EA82" s="157"/>
      <c r="EB82" s="157"/>
      <c r="EC82" s="157"/>
      <c r="ED82" s="157"/>
      <c r="EE82" s="157"/>
      <c r="EF82" s="157"/>
      <c r="EG82" s="157"/>
    </row>
    <row r="83" spans="1:137" ht="15.75" customHeight="1">
      <c r="A83" s="105"/>
      <c r="B83" s="105"/>
      <c r="C83" s="105"/>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57"/>
      <c r="EA83" s="157"/>
      <c r="EB83" s="157"/>
      <c r="EC83" s="157"/>
      <c r="ED83" s="157"/>
      <c r="EE83" s="157"/>
      <c r="EF83" s="157"/>
      <c r="EG83" s="157"/>
    </row>
    <row r="84" spans="1:137" ht="15.75" customHeight="1">
      <c r="A84" s="105"/>
      <c r="B84" s="105"/>
      <c r="C84" s="105"/>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c r="EF84" s="157"/>
      <c r="EG84" s="157"/>
    </row>
    <row r="85" spans="1:137" ht="15.75" customHeight="1">
      <c r="A85" s="105"/>
      <c r="B85" s="105"/>
      <c r="C85" s="105"/>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row>
    <row r="86" spans="1:137" ht="15.75" customHeight="1">
      <c r="A86" s="105"/>
      <c r="B86" s="105"/>
      <c r="C86" s="105"/>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c r="EF86" s="157"/>
      <c r="EG86" s="157"/>
    </row>
    <row r="87" spans="1:137" ht="15.75" customHeight="1">
      <c r="A87" s="105"/>
      <c r="B87" s="105"/>
      <c r="C87" s="105"/>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c r="EF87" s="157"/>
      <c r="EG87" s="157"/>
    </row>
    <row r="88" spans="1:137" ht="15.75" customHeight="1">
      <c r="A88" s="105"/>
      <c r="B88" s="105"/>
      <c r="C88" s="105"/>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c r="EF88" s="157"/>
      <c r="EG88" s="157"/>
    </row>
    <row r="89" spans="1:137" ht="15.75" customHeight="1">
      <c r="A89" s="105"/>
      <c r="B89" s="105"/>
      <c r="C89" s="105"/>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row>
    <row r="90" spans="1:137" ht="15.75" customHeight="1">
      <c r="A90" s="105"/>
      <c r="B90" s="105"/>
      <c r="C90" s="105"/>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row>
    <row r="91" spans="1:137" ht="15.75" customHeight="1">
      <c r="A91" s="105"/>
      <c r="B91" s="105"/>
      <c r="C91" s="105"/>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c r="EF91" s="157"/>
      <c r="EG91" s="157"/>
    </row>
    <row r="92" spans="1:137" ht="15.75" customHeight="1">
      <c r="A92" s="105"/>
      <c r="B92" s="105"/>
      <c r="C92" s="105"/>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row>
    <row r="93" spans="1:137" ht="15.75" customHeight="1">
      <c r="A93" s="105"/>
      <c r="B93" s="105"/>
      <c r="C93" s="105"/>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57"/>
      <c r="EA93" s="157"/>
      <c r="EB93" s="157"/>
      <c r="EC93" s="157"/>
      <c r="ED93" s="157"/>
      <c r="EE93" s="157"/>
      <c r="EF93" s="157"/>
      <c r="EG93" s="157"/>
    </row>
    <row r="94" spans="1:137" ht="15.75" customHeight="1">
      <c r="A94" s="105"/>
      <c r="B94" s="105"/>
      <c r="C94" s="105"/>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c r="EF94" s="157"/>
      <c r="EG94" s="157"/>
    </row>
    <row r="95" spans="1:137" ht="15.75" customHeight="1">
      <c r="A95" s="105"/>
      <c r="B95" s="105"/>
      <c r="C95" s="105"/>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row>
    <row r="96" spans="1:137" ht="15.75" customHeight="1">
      <c r="A96" s="105"/>
      <c r="B96" s="105"/>
      <c r="C96" s="105"/>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c r="EF96" s="157"/>
      <c r="EG96" s="157"/>
    </row>
    <row r="97" spans="1:137" ht="15.75" customHeight="1">
      <c r="A97" s="105"/>
      <c r="B97" s="105"/>
      <c r="C97" s="105"/>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c r="EF97" s="157"/>
      <c r="EG97" s="157"/>
    </row>
    <row r="98" spans="1:137" ht="15.75" customHeight="1">
      <c r="A98" s="105"/>
      <c r="B98" s="105"/>
      <c r="C98" s="105"/>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57"/>
      <c r="DZ98" s="157"/>
      <c r="EA98" s="157"/>
      <c r="EB98" s="157"/>
      <c r="EC98" s="157"/>
      <c r="ED98" s="157"/>
      <c r="EE98" s="157"/>
      <c r="EF98" s="157"/>
      <c r="EG98" s="157"/>
    </row>
    <row r="99" spans="1:137" ht="15.75" customHeight="1">
      <c r="A99" s="105"/>
      <c r="B99" s="105"/>
      <c r="C99" s="105"/>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c r="EF99" s="157"/>
      <c r="EG99" s="157"/>
    </row>
    <row r="100" spans="1:137" ht="15.75" customHeight="1">
      <c r="A100" s="105"/>
      <c r="B100" s="105"/>
      <c r="C100" s="105"/>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c r="DP100" s="157"/>
      <c r="DQ100" s="157"/>
      <c r="DR100" s="157"/>
      <c r="DS100" s="157"/>
      <c r="DT100" s="157"/>
      <c r="DU100" s="157"/>
      <c r="DV100" s="157"/>
      <c r="DW100" s="157"/>
      <c r="DX100" s="157"/>
      <c r="DY100" s="157"/>
      <c r="DZ100" s="157"/>
      <c r="EA100" s="157"/>
      <c r="EB100" s="157"/>
      <c r="EC100" s="157"/>
      <c r="ED100" s="157"/>
      <c r="EE100" s="157"/>
      <c r="EF100" s="157"/>
      <c r="EG100" s="157"/>
    </row>
    <row r="101" spans="1:137" ht="15.75" customHeight="1">
      <c r="A101" s="105"/>
      <c r="B101" s="105"/>
      <c r="C101" s="105"/>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c r="DP101" s="157"/>
      <c r="DQ101" s="157"/>
      <c r="DR101" s="157"/>
      <c r="DS101" s="157"/>
      <c r="DT101" s="157"/>
      <c r="DU101" s="157"/>
      <c r="DV101" s="157"/>
      <c r="DW101" s="157"/>
      <c r="DX101" s="157"/>
      <c r="DY101" s="157"/>
      <c r="DZ101" s="157"/>
      <c r="EA101" s="157"/>
      <c r="EB101" s="157"/>
      <c r="EC101" s="157"/>
      <c r="ED101" s="157"/>
      <c r="EE101" s="157"/>
      <c r="EF101" s="157"/>
      <c r="EG101" s="157"/>
    </row>
    <row r="102" spans="1:137" ht="15.75" customHeight="1">
      <c r="A102" s="105"/>
      <c r="B102" s="105"/>
      <c r="C102" s="105"/>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c r="EF102" s="157"/>
      <c r="EG102" s="157"/>
    </row>
    <row r="103" spans="1:137" ht="15.75" customHeight="1">
      <c r="A103" s="105"/>
      <c r="B103" s="105"/>
      <c r="C103" s="105"/>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c r="EF103" s="157"/>
      <c r="EG103" s="157"/>
    </row>
    <row r="104" spans="1:137" ht="15.75" customHeight="1">
      <c r="A104" s="105"/>
      <c r="B104" s="105"/>
      <c r="C104" s="105"/>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row>
    <row r="105" spans="1:137" ht="15.75" customHeight="1">
      <c r="A105" s="105"/>
      <c r="B105" s="105"/>
      <c r="C105" s="105"/>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c r="EF105" s="157"/>
      <c r="EG105" s="157"/>
    </row>
    <row r="106" spans="1:137" ht="15.75" customHeight="1">
      <c r="A106" s="105"/>
      <c r="B106" s="105"/>
      <c r="C106" s="105"/>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c r="CM106" s="157"/>
      <c r="CN106" s="157"/>
      <c r="CO106" s="157"/>
      <c r="CP106" s="157"/>
      <c r="CQ106" s="157"/>
      <c r="CR106" s="157"/>
      <c r="CS106" s="157"/>
      <c r="CT106" s="157"/>
      <c r="CU106" s="157"/>
      <c r="CV106" s="157"/>
      <c r="CW106" s="157"/>
      <c r="CX106" s="157"/>
      <c r="CY106" s="157"/>
      <c r="CZ106" s="157"/>
      <c r="DA106" s="157"/>
      <c r="DB106" s="157"/>
      <c r="DC106" s="157"/>
      <c r="DD106" s="157"/>
      <c r="DE106" s="157"/>
      <c r="DF106" s="157"/>
      <c r="DG106" s="157"/>
      <c r="DH106" s="157"/>
      <c r="DI106" s="157"/>
      <c r="DJ106" s="157"/>
      <c r="DK106" s="157"/>
      <c r="DL106" s="157"/>
      <c r="DM106" s="157"/>
      <c r="DN106" s="157"/>
      <c r="DO106" s="157"/>
      <c r="DP106" s="157"/>
      <c r="DQ106" s="157"/>
      <c r="DR106" s="157"/>
      <c r="DS106" s="157"/>
      <c r="DT106" s="157"/>
      <c r="DU106" s="157"/>
      <c r="DV106" s="157"/>
      <c r="DW106" s="157"/>
      <c r="DX106" s="157"/>
      <c r="DY106" s="157"/>
      <c r="DZ106" s="157"/>
      <c r="EA106" s="157"/>
      <c r="EB106" s="157"/>
      <c r="EC106" s="157"/>
      <c r="ED106" s="157"/>
      <c r="EE106" s="157"/>
      <c r="EF106" s="157"/>
      <c r="EG106" s="157"/>
    </row>
    <row r="107" spans="1:137" ht="15.75" customHeight="1">
      <c r="A107" s="105"/>
      <c r="B107" s="105"/>
      <c r="C107" s="105"/>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c r="CQ107" s="157"/>
      <c r="CR107" s="157"/>
      <c r="CS107" s="157"/>
      <c r="CT107" s="157"/>
      <c r="CU107" s="157"/>
      <c r="CV107" s="157"/>
      <c r="CW107" s="157"/>
      <c r="CX107" s="157"/>
      <c r="CY107" s="157"/>
      <c r="CZ107" s="157"/>
      <c r="DA107" s="157"/>
      <c r="DB107" s="157"/>
      <c r="DC107" s="157"/>
      <c r="DD107" s="157"/>
      <c r="DE107" s="157"/>
      <c r="DF107" s="157"/>
      <c r="DG107" s="157"/>
      <c r="DH107" s="157"/>
      <c r="DI107" s="157"/>
      <c r="DJ107" s="157"/>
      <c r="DK107" s="157"/>
      <c r="DL107" s="157"/>
      <c r="DM107" s="157"/>
      <c r="DN107" s="157"/>
      <c r="DO107" s="157"/>
      <c r="DP107" s="157"/>
      <c r="DQ107" s="157"/>
      <c r="DR107" s="157"/>
      <c r="DS107" s="157"/>
      <c r="DT107" s="157"/>
      <c r="DU107" s="157"/>
      <c r="DV107" s="157"/>
      <c r="DW107" s="157"/>
      <c r="DX107" s="157"/>
      <c r="DY107" s="157"/>
      <c r="DZ107" s="157"/>
      <c r="EA107" s="157"/>
      <c r="EB107" s="157"/>
      <c r="EC107" s="157"/>
      <c r="ED107" s="157"/>
      <c r="EE107" s="157"/>
      <c r="EF107" s="157"/>
      <c r="EG107" s="157"/>
    </row>
    <row r="108" spans="1:137" ht="15.75" customHeight="1">
      <c r="A108" s="105"/>
      <c r="B108" s="105"/>
      <c r="C108" s="105"/>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c r="DB108" s="157"/>
      <c r="DC108" s="157"/>
      <c r="DD108" s="157"/>
      <c r="DE108" s="157"/>
      <c r="DF108" s="157"/>
      <c r="DG108" s="157"/>
      <c r="DH108" s="157"/>
      <c r="DI108" s="157"/>
      <c r="DJ108" s="157"/>
      <c r="DK108" s="157"/>
      <c r="DL108" s="157"/>
      <c r="DM108" s="157"/>
      <c r="DN108" s="157"/>
      <c r="DO108" s="157"/>
      <c r="DP108" s="157"/>
      <c r="DQ108" s="157"/>
      <c r="DR108" s="157"/>
      <c r="DS108" s="157"/>
      <c r="DT108" s="157"/>
      <c r="DU108" s="157"/>
      <c r="DV108" s="157"/>
      <c r="DW108" s="157"/>
      <c r="DX108" s="157"/>
      <c r="DY108" s="157"/>
      <c r="DZ108" s="157"/>
      <c r="EA108" s="157"/>
      <c r="EB108" s="157"/>
      <c r="EC108" s="157"/>
      <c r="ED108" s="157"/>
      <c r="EE108" s="157"/>
      <c r="EF108" s="157"/>
      <c r="EG108" s="157"/>
    </row>
    <row r="109" spans="1:137" ht="15.75" customHeight="1">
      <c r="A109" s="105"/>
      <c r="B109" s="105"/>
      <c r="C109" s="105"/>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c r="CE109" s="157"/>
      <c r="CF109" s="157"/>
      <c r="CG109" s="157"/>
      <c r="CH109" s="157"/>
      <c r="CI109" s="157"/>
      <c r="CJ109" s="157"/>
      <c r="CK109" s="157"/>
      <c r="CL109" s="157"/>
      <c r="CM109" s="157"/>
      <c r="CN109" s="157"/>
      <c r="CO109" s="157"/>
      <c r="CP109" s="157"/>
      <c r="CQ109" s="157"/>
      <c r="CR109" s="157"/>
      <c r="CS109" s="157"/>
      <c r="CT109" s="157"/>
      <c r="CU109" s="157"/>
      <c r="CV109" s="157"/>
      <c r="CW109" s="157"/>
      <c r="CX109" s="157"/>
      <c r="CY109" s="157"/>
      <c r="CZ109" s="157"/>
      <c r="DA109" s="157"/>
      <c r="DB109" s="157"/>
      <c r="DC109" s="157"/>
      <c r="DD109" s="157"/>
      <c r="DE109" s="157"/>
      <c r="DF109" s="157"/>
      <c r="DG109" s="157"/>
      <c r="DH109" s="157"/>
      <c r="DI109" s="157"/>
      <c r="DJ109" s="157"/>
      <c r="DK109" s="157"/>
      <c r="DL109" s="157"/>
      <c r="DM109" s="157"/>
      <c r="DN109" s="157"/>
      <c r="DO109" s="157"/>
      <c r="DP109" s="157"/>
      <c r="DQ109" s="157"/>
      <c r="DR109" s="157"/>
      <c r="DS109" s="157"/>
      <c r="DT109" s="157"/>
      <c r="DU109" s="157"/>
      <c r="DV109" s="157"/>
      <c r="DW109" s="157"/>
      <c r="DX109" s="157"/>
      <c r="DY109" s="157"/>
      <c r="DZ109" s="157"/>
      <c r="EA109" s="157"/>
      <c r="EB109" s="157"/>
      <c r="EC109" s="157"/>
      <c r="ED109" s="157"/>
      <c r="EE109" s="157"/>
      <c r="EF109" s="157"/>
      <c r="EG109" s="157"/>
    </row>
    <row r="110" spans="1:137" ht="15.75" customHeight="1">
      <c r="A110" s="105"/>
      <c r="B110" s="105"/>
      <c r="C110" s="105"/>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7"/>
      <c r="EC110" s="157"/>
      <c r="ED110" s="157"/>
      <c r="EE110" s="157"/>
      <c r="EF110" s="157"/>
      <c r="EG110" s="157"/>
    </row>
    <row r="111" spans="1:137" ht="15.75" customHeight="1">
      <c r="A111" s="105"/>
      <c r="B111" s="105"/>
      <c r="C111" s="105"/>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c r="CM111" s="157"/>
      <c r="CN111" s="157"/>
      <c r="CO111" s="157"/>
      <c r="CP111" s="157"/>
      <c r="CQ111" s="157"/>
      <c r="CR111" s="157"/>
      <c r="CS111" s="157"/>
      <c r="CT111" s="157"/>
      <c r="CU111" s="157"/>
      <c r="CV111" s="157"/>
      <c r="CW111" s="157"/>
      <c r="CX111" s="157"/>
      <c r="CY111" s="157"/>
      <c r="CZ111" s="157"/>
      <c r="DA111" s="157"/>
      <c r="DB111" s="157"/>
      <c r="DC111" s="157"/>
      <c r="DD111" s="157"/>
      <c r="DE111" s="157"/>
      <c r="DF111" s="157"/>
      <c r="DG111" s="157"/>
      <c r="DH111" s="157"/>
      <c r="DI111" s="157"/>
      <c r="DJ111" s="157"/>
      <c r="DK111" s="157"/>
      <c r="DL111" s="157"/>
      <c r="DM111" s="157"/>
      <c r="DN111" s="157"/>
      <c r="DO111" s="157"/>
      <c r="DP111" s="157"/>
      <c r="DQ111" s="157"/>
      <c r="DR111" s="157"/>
      <c r="DS111" s="157"/>
      <c r="DT111" s="157"/>
      <c r="DU111" s="157"/>
      <c r="DV111" s="157"/>
      <c r="DW111" s="157"/>
      <c r="DX111" s="157"/>
      <c r="DY111" s="157"/>
      <c r="DZ111" s="157"/>
      <c r="EA111" s="157"/>
      <c r="EB111" s="157"/>
      <c r="EC111" s="157"/>
      <c r="ED111" s="157"/>
      <c r="EE111" s="157"/>
      <c r="EF111" s="157"/>
      <c r="EG111" s="157"/>
    </row>
    <row r="112" spans="1:137" ht="15.75" customHeight="1">
      <c r="A112" s="105"/>
      <c r="B112" s="105"/>
      <c r="C112" s="105"/>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c r="EF112" s="157"/>
      <c r="EG112" s="157"/>
    </row>
    <row r="113" spans="1:137" ht="15.75" customHeight="1">
      <c r="A113" s="105"/>
      <c r="B113" s="105"/>
      <c r="C113" s="105"/>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c r="EF113" s="157"/>
      <c r="EG113" s="157"/>
    </row>
    <row r="114" spans="1:137" ht="15.75" customHeight="1">
      <c r="A114" s="105"/>
      <c r="B114" s="105"/>
      <c r="C114" s="105"/>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c r="EF114" s="157"/>
      <c r="EG114" s="157"/>
    </row>
    <row r="115" spans="1:137" ht="15.75" customHeight="1">
      <c r="A115" s="105"/>
      <c r="B115" s="105"/>
      <c r="C115" s="105"/>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c r="EF115" s="157"/>
      <c r="EG115" s="157"/>
    </row>
    <row r="116" spans="1:137" ht="15.75" customHeight="1">
      <c r="A116" s="105"/>
      <c r="B116" s="105"/>
      <c r="C116" s="105"/>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c r="EF116" s="157"/>
      <c r="EG116" s="157"/>
    </row>
    <row r="117" spans="1:137" ht="15.75" customHeight="1">
      <c r="A117" s="105"/>
      <c r="B117" s="105"/>
      <c r="C117" s="105"/>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c r="EF117" s="157"/>
      <c r="EG117" s="157"/>
    </row>
    <row r="118" spans="1:137" ht="15.75" customHeight="1">
      <c r="A118" s="105"/>
      <c r="B118" s="105"/>
      <c r="C118" s="105"/>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c r="EF118" s="157"/>
      <c r="EG118" s="157"/>
    </row>
    <row r="119" spans="1:137" ht="15.75" customHeight="1">
      <c r="A119" s="105"/>
      <c r="B119" s="105"/>
      <c r="C119" s="105"/>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c r="EF119" s="157"/>
      <c r="EG119" s="157"/>
    </row>
    <row r="120" spans="1:137" ht="15.75" customHeight="1">
      <c r="A120" s="105"/>
      <c r="B120" s="105"/>
      <c r="C120" s="105"/>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c r="CM120" s="157"/>
      <c r="CN120" s="157"/>
      <c r="CO120" s="157"/>
      <c r="CP120" s="157"/>
      <c r="CQ120" s="157"/>
      <c r="CR120" s="157"/>
      <c r="CS120" s="157"/>
      <c r="CT120" s="157"/>
      <c r="CU120" s="157"/>
      <c r="CV120" s="157"/>
      <c r="CW120" s="157"/>
      <c r="CX120" s="157"/>
      <c r="CY120" s="157"/>
      <c r="CZ120" s="157"/>
      <c r="DA120" s="157"/>
      <c r="DB120" s="157"/>
      <c r="DC120" s="157"/>
      <c r="DD120" s="157"/>
      <c r="DE120" s="157"/>
      <c r="DF120" s="157"/>
      <c r="DG120" s="157"/>
      <c r="DH120" s="157"/>
      <c r="DI120" s="157"/>
      <c r="DJ120" s="157"/>
      <c r="DK120" s="157"/>
      <c r="DL120" s="157"/>
      <c r="DM120" s="157"/>
      <c r="DN120" s="157"/>
      <c r="DO120" s="157"/>
      <c r="DP120" s="157"/>
      <c r="DQ120" s="157"/>
      <c r="DR120" s="157"/>
      <c r="DS120" s="157"/>
      <c r="DT120" s="157"/>
      <c r="DU120" s="157"/>
      <c r="DV120" s="157"/>
      <c r="DW120" s="157"/>
      <c r="DX120" s="157"/>
      <c r="DY120" s="157"/>
      <c r="DZ120" s="157"/>
      <c r="EA120" s="157"/>
      <c r="EB120" s="157"/>
      <c r="EC120" s="157"/>
      <c r="ED120" s="157"/>
      <c r="EE120" s="157"/>
      <c r="EF120" s="157"/>
      <c r="EG120" s="157"/>
    </row>
    <row r="121" spans="1:137" ht="15.75" customHeight="1">
      <c r="A121" s="105"/>
      <c r="B121" s="105"/>
      <c r="C121" s="105"/>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c r="CM121" s="157"/>
      <c r="CN121" s="157"/>
      <c r="CO121" s="157"/>
      <c r="CP121" s="157"/>
      <c r="CQ121" s="157"/>
      <c r="CR121" s="157"/>
      <c r="CS121" s="157"/>
      <c r="CT121" s="157"/>
      <c r="CU121" s="157"/>
      <c r="CV121" s="157"/>
      <c r="CW121" s="157"/>
      <c r="CX121" s="157"/>
      <c r="CY121" s="157"/>
      <c r="CZ121" s="157"/>
      <c r="DA121" s="157"/>
      <c r="DB121" s="157"/>
      <c r="DC121" s="157"/>
      <c r="DD121" s="157"/>
      <c r="DE121" s="157"/>
      <c r="DF121" s="157"/>
      <c r="DG121" s="157"/>
      <c r="DH121" s="157"/>
      <c r="DI121" s="157"/>
      <c r="DJ121" s="157"/>
      <c r="DK121" s="157"/>
      <c r="DL121" s="157"/>
      <c r="DM121" s="157"/>
      <c r="DN121" s="157"/>
      <c r="DO121" s="157"/>
      <c r="DP121" s="157"/>
      <c r="DQ121" s="157"/>
      <c r="DR121" s="157"/>
      <c r="DS121" s="157"/>
      <c r="DT121" s="157"/>
      <c r="DU121" s="157"/>
      <c r="DV121" s="157"/>
      <c r="DW121" s="157"/>
      <c r="DX121" s="157"/>
      <c r="DY121" s="157"/>
      <c r="DZ121" s="157"/>
      <c r="EA121" s="157"/>
      <c r="EB121" s="157"/>
      <c r="EC121" s="157"/>
      <c r="ED121" s="157"/>
      <c r="EE121" s="157"/>
      <c r="EF121" s="157"/>
      <c r="EG121" s="157"/>
    </row>
    <row r="122" spans="1:137" ht="15.75" customHeight="1">
      <c r="A122" s="105"/>
      <c r="B122" s="105"/>
      <c r="C122" s="105"/>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c r="CM122" s="157"/>
      <c r="CN122" s="157"/>
      <c r="CO122" s="157"/>
      <c r="CP122" s="157"/>
      <c r="CQ122" s="157"/>
      <c r="CR122" s="157"/>
      <c r="CS122" s="157"/>
      <c r="CT122" s="157"/>
      <c r="CU122" s="157"/>
      <c r="CV122" s="157"/>
      <c r="CW122" s="157"/>
      <c r="CX122" s="157"/>
      <c r="CY122" s="157"/>
      <c r="CZ122" s="157"/>
      <c r="DA122" s="157"/>
      <c r="DB122" s="157"/>
      <c r="DC122" s="157"/>
      <c r="DD122" s="157"/>
      <c r="DE122" s="157"/>
      <c r="DF122" s="157"/>
      <c r="DG122" s="157"/>
      <c r="DH122" s="157"/>
      <c r="DI122" s="157"/>
      <c r="DJ122" s="157"/>
      <c r="DK122" s="157"/>
      <c r="DL122" s="157"/>
      <c r="DM122" s="157"/>
      <c r="DN122" s="157"/>
      <c r="DO122" s="157"/>
      <c r="DP122" s="157"/>
      <c r="DQ122" s="157"/>
      <c r="DR122" s="157"/>
      <c r="DS122" s="157"/>
      <c r="DT122" s="157"/>
      <c r="DU122" s="157"/>
      <c r="DV122" s="157"/>
      <c r="DW122" s="157"/>
      <c r="DX122" s="157"/>
      <c r="DY122" s="157"/>
      <c r="DZ122" s="157"/>
      <c r="EA122" s="157"/>
      <c r="EB122" s="157"/>
      <c r="EC122" s="157"/>
      <c r="ED122" s="157"/>
      <c r="EE122" s="157"/>
      <c r="EF122" s="157"/>
      <c r="EG122" s="157"/>
    </row>
    <row r="123" spans="1:137" ht="15.75" customHeight="1">
      <c r="A123" s="105"/>
      <c r="B123" s="105"/>
      <c r="C123" s="105"/>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c r="EF123" s="157"/>
      <c r="EG123" s="157"/>
    </row>
    <row r="124" spans="1:137" ht="15.75" customHeight="1">
      <c r="A124" s="105"/>
      <c r="B124" s="105"/>
      <c r="C124" s="105"/>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row>
    <row r="125" spans="1:137" ht="15.75" customHeight="1">
      <c r="A125" s="105"/>
      <c r="B125" s="105"/>
      <c r="C125" s="105"/>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c r="EF125" s="157"/>
      <c r="EG125" s="157"/>
    </row>
    <row r="126" spans="1:137" ht="15.75" customHeight="1">
      <c r="A126" s="105"/>
      <c r="B126" s="105"/>
      <c r="C126" s="105"/>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row>
    <row r="127" spans="1:137" ht="15.75" customHeight="1">
      <c r="A127" s="105"/>
      <c r="B127" s="105"/>
      <c r="C127" s="105"/>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c r="EF127" s="157"/>
      <c r="EG127" s="157"/>
    </row>
    <row r="128" spans="1:137" ht="15.75" customHeight="1">
      <c r="A128" s="105"/>
      <c r="B128" s="105"/>
      <c r="C128" s="105"/>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c r="EF128" s="157"/>
      <c r="EG128" s="157"/>
    </row>
    <row r="129" spans="1:137" ht="15.75" customHeight="1">
      <c r="A129" s="105"/>
      <c r="B129" s="105"/>
      <c r="C129" s="105"/>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7"/>
      <c r="DJ129" s="157"/>
      <c r="DK129" s="157"/>
      <c r="DL129" s="157"/>
      <c r="DM129" s="157"/>
      <c r="DN129" s="157"/>
      <c r="DO129" s="157"/>
      <c r="DP129" s="157"/>
      <c r="DQ129" s="157"/>
      <c r="DR129" s="157"/>
      <c r="DS129" s="157"/>
      <c r="DT129" s="157"/>
      <c r="DU129" s="157"/>
      <c r="DV129" s="157"/>
      <c r="DW129" s="157"/>
      <c r="DX129" s="157"/>
      <c r="DY129" s="157"/>
      <c r="DZ129" s="157"/>
      <c r="EA129" s="157"/>
      <c r="EB129" s="157"/>
      <c r="EC129" s="157"/>
      <c r="ED129" s="157"/>
      <c r="EE129" s="157"/>
      <c r="EF129" s="157"/>
      <c r="EG129" s="157"/>
    </row>
    <row r="130" spans="1:137" ht="15.75" customHeight="1">
      <c r="A130" s="105"/>
      <c r="B130" s="105"/>
      <c r="C130" s="105"/>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row>
    <row r="131" spans="1:137" ht="15.75" customHeight="1">
      <c r="A131" s="105"/>
      <c r="B131" s="105"/>
      <c r="C131" s="105"/>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c r="EF131" s="157"/>
      <c r="EG131" s="157"/>
    </row>
    <row r="132" spans="1:137" ht="15.75" customHeight="1">
      <c r="A132" s="105"/>
      <c r="B132" s="105"/>
      <c r="C132" s="105"/>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row>
    <row r="133" spans="1:137" ht="15.75" customHeight="1">
      <c r="A133" s="105"/>
      <c r="B133" s="105"/>
      <c r="C133" s="105"/>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row>
    <row r="134" spans="1:137" ht="15.75" customHeight="1">
      <c r="A134" s="105"/>
      <c r="B134" s="105"/>
      <c r="C134" s="105"/>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c r="EF134" s="157"/>
      <c r="EG134" s="157"/>
    </row>
    <row r="135" spans="1:137" ht="15.75" customHeight="1">
      <c r="A135" s="105"/>
      <c r="B135" s="105"/>
      <c r="C135" s="105"/>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7"/>
      <c r="DH135" s="157"/>
      <c r="DI135" s="157"/>
      <c r="DJ135" s="157"/>
      <c r="DK135" s="157"/>
      <c r="DL135" s="157"/>
      <c r="DM135" s="157"/>
      <c r="DN135" s="157"/>
      <c r="DO135" s="157"/>
      <c r="DP135" s="157"/>
      <c r="DQ135" s="157"/>
      <c r="DR135" s="157"/>
      <c r="DS135" s="157"/>
      <c r="DT135" s="157"/>
      <c r="DU135" s="157"/>
      <c r="DV135" s="157"/>
      <c r="DW135" s="157"/>
      <c r="DX135" s="157"/>
      <c r="DY135" s="157"/>
      <c r="DZ135" s="157"/>
      <c r="EA135" s="157"/>
      <c r="EB135" s="157"/>
      <c r="EC135" s="157"/>
      <c r="ED135" s="157"/>
      <c r="EE135" s="157"/>
      <c r="EF135" s="157"/>
      <c r="EG135" s="157"/>
    </row>
    <row r="136" spans="1:137" ht="15.75" customHeight="1">
      <c r="A136" s="105"/>
      <c r="B136" s="105"/>
      <c r="C136" s="105"/>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row>
    <row r="137" spans="1:137" ht="15.75" customHeight="1">
      <c r="A137" s="105"/>
      <c r="B137" s="105"/>
      <c r="C137" s="105"/>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c r="EF137" s="157"/>
      <c r="EG137" s="157"/>
    </row>
    <row r="138" spans="1:137" ht="15.75" customHeight="1">
      <c r="A138" s="105"/>
      <c r="B138" s="105"/>
      <c r="C138" s="105"/>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c r="CM138" s="157"/>
      <c r="CN138" s="157"/>
      <c r="CO138" s="157"/>
      <c r="CP138" s="157"/>
      <c r="CQ138" s="157"/>
      <c r="CR138" s="157"/>
      <c r="CS138" s="157"/>
      <c r="CT138" s="157"/>
      <c r="CU138" s="157"/>
      <c r="CV138" s="157"/>
      <c r="CW138" s="157"/>
      <c r="CX138" s="157"/>
      <c r="CY138" s="157"/>
      <c r="CZ138" s="157"/>
      <c r="DA138" s="157"/>
      <c r="DB138" s="157"/>
      <c r="DC138" s="157"/>
      <c r="DD138" s="157"/>
      <c r="DE138" s="157"/>
      <c r="DF138" s="157"/>
      <c r="DG138" s="157"/>
      <c r="DH138" s="157"/>
      <c r="DI138" s="157"/>
      <c r="DJ138" s="157"/>
      <c r="DK138" s="157"/>
      <c r="DL138" s="157"/>
      <c r="DM138" s="157"/>
      <c r="DN138" s="157"/>
      <c r="DO138" s="157"/>
      <c r="DP138" s="157"/>
      <c r="DQ138" s="157"/>
      <c r="DR138" s="157"/>
      <c r="DS138" s="157"/>
      <c r="DT138" s="157"/>
      <c r="DU138" s="157"/>
      <c r="DV138" s="157"/>
      <c r="DW138" s="157"/>
      <c r="DX138" s="157"/>
      <c r="DY138" s="157"/>
      <c r="DZ138" s="157"/>
      <c r="EA138" s="157"/>
      <c r="EB138" s="157"/>
      <c r="EC138" s="157"/>
      <c r="ED138" s="157"/>
      <c r="EE138" s="157"/>
      <c r="EF138" s="157"/>
      <c r="EG138" s="157"/>
    </row>
    <row r="139" spans="1:137" ht="15.75" customHeight="1">
      <c r="A139" s="105"/>
      <c r="B139" s="105"/>
      <c r="C139" s="105"/>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c r="EF139" s="157"/>
      <c r="EG139" s="157"/>
    </row>
    <row r="140" spans="1:137" ht="15.75" customHeight="1">
      <c r="A140" s="105"/>
      <c r="B140" s="105"/>
      <c r="C140" s="105"/>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c r="CQ140" s="157"/>
      <c r="CR140" s="157"/>
      <c r="CS140" s="157"/>
      <c r="CT140" s="157"/>
      <c r="CU140" s="157"/>
      <c r="CV140" s="157"/>
      <c r="CW140" s="157"/>
      <c r="CX140" s="157"/>
      <c r="CY140" s="157"/>
      <c r="CZ140" s="157"/>
      <c r="DA140" s="157"/>
      <c r="DB140" s="157"/>
      <c r="DC140" s="157"/>
      <c r="DD140" s="157"/>
      <c r="DE140" s="157"/>
      <c r="DF140" s="157"/>
      <c r="DG140" s="157"/>
      <c r="DH140" s="157"/>
      <c r="DI140" s="157"/>
      <c r="DJ140" s="157"/>
      <c r="DK140" s="157"/>
      <c r="DL140" s="157"/>
      <c r="DM140" s="157"/>
      <c r="DN140" s="157"/>
      <c r="DO140" s="157"/>
      <c r="DP140" s="157"/>
      <c r="DQ140" s="157"/>
      <c r="DR140" s="157"/>
      <c r="DS140" s="157"/>
      <c r="DT140" s="157"/>
      <c r="DU140" s="157"/>
      <c r="DV140" s="157"/>
      <c r="DW140" s="157"/>
      <c r="DX140" s="157"/>
      <c r="DY140" s="157"/>
      <c r="DZ140" s="157"/>
      <c r="EA140" s="157"/>
      <c r="EB140" s="157"/>
      <c r="EC140" s="157"/>
      <c r="ED140" s="157"/>
      <c r="EE140" s="157"/>
      <c r="EF140" s="157"/>
      <c r="EG140" s="157"/>
    </row>
    <row r="141" spans="1:137" ht="15.75" customHeight="1">
      <c r="A141" s="105"/>
      <c r="B141" s="105"/>
      <c r="C141" s="105"/>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c r="CW141" s="157"/>
      <c r="CX141" s="157"/>
      <c r="CY141" s="157"/>
      <c r="CZ141" s="157"/>
      <c r="DA141" s="157"/>
      <c r="DB141" s="157"/>
      <c r="DC141" s="157"/>
      <c r="DD141" s="157"/>
      <c r="DE141" s="157"/>
      <c r="DF141" s="157"/>
      <c r="DG141" s="157"/>
      <c r="DH141" s="157"/>
      <c r="DI141" s="157"/>
      <c r="DJ141" s="157"/>
      <c r="DK141" s="157"/>
      <c r="DL141" s="157"/>
      <c r="DM141" s="157"/>
      <c r="DN141" s="157"/>
      <c r="DO141" s="157"/>
      <c r="DP141" s="157"/>
      <c r="DQ141" s="157"/>
      <c r="DR141" s="157"/>
      <c r="DS141" s="157"/>
      <c r="DT141" s="157"/>
      <c r="DU141" s="157"/>
      <c r="DV141" s="157"/>
      <c r="DW141" s="157"/>
      <c r="DX141" s="157"/>
      <c r="DY141" s="157"/>
      <c r="DZ141" s="157"/>
      <c r="EA141" s="157"/>
      <c r="EB141" s="157"/>
      <c r="EC141" s="157"/>
      <c r="ED141" s="157"/>
      <c r="EE141" s="157"/>
      <c r="EF141" s="157"/>
      <c r="EG141" s="157"/>
    </row>
    <row r="142" spans="1:137" ht="15.75" customHeight="1">
      <c r="A142" s="105"/>
      <c r="B142" s="105"/>
      <c r="C142" s="105"/>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c r="CM142" s="157"/>
      <c r="CN142" s="157"/>
      <c r="CO142" s="157"/>
      <c r="CP142" s="157"/>
      <c r="CQ142" s="157"/>
      <c r="CR142" s="157"/>
      <c r="CS142" s="157"/>
      <c r="CT142" s="157"/>
      <c r="CU142" s="157"/>
      <c r="CV142" s="157"/>
      <c r="CW142" s="157"/>
      <c r="CX142" s="157"/>
      <c r="CY142" s="157"/>
      <c r="CZ142" s="157"/>
      <c r="DA142" s="157"/>
      <c r="DB142" s="157"/>
      <c r="DC142" s="157"/>
      <c r="DD142" s="157"/>
      <c r="DE142" s="157"/>
      <c r="DF142" s="157"/>
      <c r="DG142" s="157"/>
      <c r="DH142" s="157"/>
      <c r="DI142" s="157"/>
      <c r="DJ142" s="157"/>
      <c r="DK142" s="157"/>
      <c r="DL142" s="157"/>
      <c r="DM142" s="157"/>
      <c r="DN142" s="157"/>
      <c r="DO142" s="157"/>
      <c r="DP142" s="157"/>
      <c r="DQ142" s="157"/>
      <c r="DR142" s="157"/>
      <c r="DS142" s="157"/>
      <c r="DT142" s="157"/>
      <c r="DU142" s="157"/>
      <c r="DV142" s="157"/>
      <c r="DW142" s="157"/>
      <c r="DX142" s="157"/>
      <c r="DY142" s="157"/>
      <c r="DZ142" s="157"/>
      <c r="EA142" s="157"/>
      <c r="EB142" s="157"/>
      <c r="EC142" s="157"/>
      <c r="ED142" s="157"/>
      <c r="EE142" s="157"/>
      <c r="EF142" s="157"/>
      <c r="EG142" s="157"/>
    </row>
    <row r="143" spans="1:137" ht="15.75" customHeight="1">
      <c r="A143" s="105"/>
      <c r="B143" s="105"/>
      <c r="C143" s="105"/>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c r="CW143" s="157"/>
      <c r="CX143" s="157"/>
      <c r="CY143" s="157"/>
      <c r="CZ143" s="157"/>
      <c r="DA143" s="157"/>
      <c r="DB143" s="157"/>
      <c r="DC143" s="157"/>
      <c r="DD143" s="157"/>
      <c r="DE143" s="157"/>
      <c r="DF143" s="157"/>
      <c r="DG143" s="157"/>
      <c r="DH143" s="157"/>
      <c r="DI143" s="157"/>
      <c r="DJ143" s="157"/>
      <c r="DK143" s="157"/>
      <c r="DL143" s="157"/>
      <c r="DM143" s="157"/>
      <c r="DN143" s="157"/>
      <c r="DO143" s="157"/>
      <c r="DP143" s="157"/>
      <c r="DQ143" s="157"/>
      <c r="DR143" s="157"/>
      <c r="DS143" s="157"/>
      <c r="DT143" s="157"/>
      <c r="DU143" s="157"/>
      <c r="DV143" s="157"/>
      <c r="DW143" s="157"/>
      <c r="DX143" s="157"/>
      <c r="DY143" s="157"/>
      <c r="DZ143" s="157"/>
      <c r="EA143" s="157"/>
      <c r="EB143" s="157"/>
      <c r="EC143" s="157"/>
      <c r="ED143" s="157"/>
      <c r="EE143" s="157"/>
      <c r="EF143" s="157"/>
      <c r="EG143" s="157"/>
    </row>
    <row r="144" spans="1:137" ht="15.75" customHeight="1">
      <c r="A144" s="105"/>
      <c r="B144" s="105"/>
      <c r="C144" s="105"/>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c r="CW144" s="157"/>
      <c r="CX144" s="157"/>
      <c r="CY144" s="157"/>
      <c r="CZ144" s="157"/>
      <c r="DA144" s="157"/>
      <c r="DB144" s="157"/>
      <c r="DC144" s="157"/>
      <c r="DD144" s="157"/>
      <c r="DE144" s="157"/>
      <c r="DF144" s="157"/>
      <c r="DG144" s="157"/>
      <c r="DH144" s="157"/>
      <c r="DI144" s="157"/>
      <c r="DJ144" s="157"/>
      <c r="DK144" s="157"/>
      <c r="DL144" s="157"/>
      <c r="DM144" s="157"/>
      <c r="DN144" s="157"/>
      <c r="DO144" s="157"/>
      <c r="DP144" s="157"/>
      <c r="DQ144" s="157"/>
      <c r="DR144" s="157"/>
      <c r="DS144" s="157"/>
      <c r="DT144" s="157"/>
      <c r="DU144" s="157"/>
      <c r="DV144" s="157"/>
      <c r="DW144" s="157"/>
      <c r="DX144" s="157"/>
      <c r="DY144" s="157"/>
      <c r="DZ144" s="157"/>
      <c r="EA144" s="157"/>
      <c r="EB144" s="157"/>
      <c r="EC144" s="157"/>
      <c r="ED144" s="157"/>
      <c r="EE144" s="157"/>
      <c r="EF144" s="157"/>
      <c r="EG144" s="157"/>
    </row>
    <row r="145" spans="1:137" ht="15.75" customHeight="1">
      <c r="A145" s="105"/>
      <c r="B145" s="105"/>
      <c r="C145" s="105"/>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c r="EF145" s="157"/>
      <c r="EG145" s="157"/>
    </row>
    <row r="146" spans="1:137" ht="15.75" customHeight="1">
      <c r="A146" s="105"/>
      <c r="B146" s="105"/>
      <c r="C146" s="105"/>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c r="DX146" s="157"/>
      <c r="DY146" s="157"/>
      <c r="DZ146" s="157"/>
      <c r="EA146" s="157"/>
      <c r="EB146" s="157"/>
      <c r="EC146" s="157"/>
      <c r="ED146" s="157"/>
      <c r="EE146" s="157"/>
      <c r="EF146" s="157"/>
      <c r="EG146" s="157"/>
    </row>
    <row r="147" spans="1:137" ht="15.75" customHeight="1">
      <c r="A147" s="105"/>
      <c r="B147" s="105"/>
      <c r="C147" s="105"/>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c r="DS147" s="157"/>
      <c r="DT147" s="157"/>
      <c r="DU147" s="157"/>
      <c r="DV147" s="157"/>
      <c r="DW147" s="157"/>
      <c r="DX147" s="157"/>
      <c r="DY147" s="157"/>
      <c r="DZ147" s="157"/>
      <c r="EA147" s="157"/>
      <c r="EB147" s="157"/>
      <c r="EC147" s="157"/>
      <c r="ED147" s="157"/>
      <c r="EE147" s="157"/>
      <c r="EF147" s="157"/>
      <c r="EG147" s="157"/>
    </row>
    <row r="148" spans="1:137" ht="15.75" customHeight="1">
      <c r="A148" s="105"/>
      <c r="B148" s="105"/>
      <c r="C148" s="105"/>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c r="DS148" s="157"/>
      <c r="DT148" s="157"/>
      <c r="DU148" s="157"/>
      <c r="DV148" s="157"/>
      <c r="DW148" s="157"/>
      <c r="DX148" s="157"/>
      <c r="DY148" s="157"/>
      <c r="DZ148" s="157"/>
      <c r="EA148" s="157"/>
      <c r="EB148" s="157"/>
      <c r="EC148" s="157"/>
      <c r="ED148" s="157"/>
      <c r="EE148" s="157"/>
      <c r="EF148" s="157"/>
      <c r="EG148" s="157"/>
    </row>
    <row r="149" spans="1:137" ht="15.75" customHeight="1">
      <c r="A149" s="105"/>
      <c r="B149" s="105"/>
      <c r="C149" s="105"/>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c r="DS149" s="157"/>
      <c r="DT149" s="157"/>
      <c r="DU149" s="157"/>
      <c r="DV149" s="157"/>
      <c r="DW149" s="157"/>
      <c r="DX149" s="157"/>
      <c r="DY149" s="157"/>
      <c r="DZ149" s="157"/>
      <c r="EA149" s="157"/>
      <c r="EB149" s="157"/>
      <c r="EC149" s="157"/>
      <c r="ED149" s="157"/>
      <c r="EE149" s="157"/>
      <c r="EF149" s="157"/>
      <c r="EG149" s="157"/>
    </row>
    <row r="150" spans="1:137" ht="15.75" customHeight="1">
      <c r="A150" s="105"/>
      <c r="B150" s="105"/>
      <c r="C150" s="105"/>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c r="DS150" s="157"/>
      <c r="DT150" s="157"/>
      <c r="DU150" s="157"/>
      <c r="DV150" s="157"/>
      <c r="DW150" s="157"/>
      <c r="DX150" s="157"/>
      <c r="DY150" s="157"/>
      <c r="DZ150" s="157"/>
      <c r="EA150" s="157"/>
      <c r="EB150" s="157"/>
      <c r="EC150" s="157"/>
      <c r="ED150" s="157"/>
      <c r="EE150" s="157"/>
      <c r="EF150" s="157"/>
      <c r="EG150" s="157"/>
    </row>
    <row r="151" spans="1:137" ht="15.75" customHeight="1">
      <c r="A151" s="105"/>
      <c r="B151" s="105"/>
      <c r="C151" s="105"/>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157"/>
      <c r="DG151" s="157"/>
      <c r="DH151" s="157"/>
      <c r="DI151" s="157"/>
      <c r="DJ151" s="157"/>
      <c r="DK151" s="157"/>
      <c r="DL151" s="157"/>
      <c r="DM151" s="157"/>
      <c r="DN151" s="157"/>
      <c r="DO151" s="157"/>
      <c r="DP151" s="157"/>
      <c r="DQ151" s="157"/>
      <c r="DR151" s="157"/>
      <c r="DS151" s="157"/>
      <c r="DT151" s="157"/>
      <c r="DU151" s="157"/>
      <c r="DV151" s="157"/>
      <c r="DW151" s="157"/>
      <c r="DX151" s="157"/>
      <c r="DY151" s="157"/>
      <c r="DZ151" s="157"/>
      <c r="EA151" s="157"/>
      <c r="EB151" s="157"/>
      <c r="EC151" s="157"/>
      <c r="ED151" s="157"/>
      <c r="EE151" s="157"/>
      <c r="EF151" s="157"/>
      <c r="EG151" s="157"/>
    </row>
    <row r="152" spans="1:137" ht="15.75" customHeight="1">
      <c r="A152" s="105"/>
      <c r="B152" s="105"/>
      <c r="C152" s="105"/>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c r="CW152" s="157"/>
      <c r="CX152" s="157"/>
      <c r="CY152" s="157"/>
      <c r="CZ152" s="157"/>
      <c r="DA152" s="157"/>
      <c r="DB152" s="157"/>
      <c r="DC152" s="157"/>
      <c r="DD152" s="157"/>
      <c r="DE152" s="157"/>
      <c r="DF152" s="157"/>
      <c r="DG152" s="157"/>
      <c r="DH152" s="157"/>
      <c r="DI152" s="157"/>
      <c r="DJ152" s="157"/>
      <c r="DK152" s="157"/>
      <c r="DL152" s="157"/>
      <c r="DM152" s="157"/>
      <c r="DN152" s="157"/>
      <c r="DO152" s="157"/>
      <c r="DP152" s="157"/>
      <c r="DQ152" s="157"/>
      <c r="DR152" s="157"/>
      <c r="DS152" s="157"/>
      <c r="DT152" s="157"/>
      <c r="DU152" s="157"/>
      <c r="DV152" s="157"/>
      <c r="DW152" s="157"/>
      <c r="DX152" s="157"/>
      <c r="DY152" s="157"/>
      <c r="DZ152" s="157"/>
      <c r="EA152" s="157"/>
      <c r="EB152" s="157"/>
      <c r="EC152" s="157"/>
      <c r="ED152" s="157"/>
      <c r="EE152" s="157"/>
      <c r="EF152" s="157"/>
      <c r="EG152" s="157"/>
    </row>
    <row r="153" spans="1:137" ht="15.75" customHeight="1">
      <c r="A153" s="105"/>
      <c r="B153" s="105"/>
      <c r="C153" s="105"/>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57"/>
      <c r="DT153" s="157"/>
      <c r="DU153" s="157"/>
      <c r="DV153" s="157"/>
      <c r="DW153" s="157"/>
      <c r="DX153" s="157"/>
      <c r="DY153" s="157"/>
      <c r="DZ153" s="157"/>
      <c r="EA153" s="157"/>
      <c r="EB153" s="157"/>
      <c r="EC153" s="157"/>
      <c r="ED153" s="157"/>
      <c r="EE153" s="157"/>
      <c r="EF153" s="157"/>
      <c r="EG153" s="157"/>
    </row>
    <row r="154" spans="1:137" ht="15.75" customHeight="1">
      <c r="A154" s="105"/>
      <c r="B154" s="105"/>
      <c r="C154" s="105"/>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57"/>
      <c r="DT154" s="157"/>
      <c r="DU154" s="157"/>
      <c r="DV154" s="157"/>
      <c r="DW154" s="157"/>
      <c r="DX154" s="157"/>
      <c r="DY154" s="157"/>
      <c r="DZ154" s="157"/>
      <c r="EA154" s="157"/>
      <c r="EB154" s="157"/>
      <c r="EC154" s="157"/>
      <c r="ED154" s="157"/>
      <c r="EE154" s="157"/>
      <c r="EF154" s="157"/>
      <c r="EG154" s="157"/>
    </row>
    <row r="155" spans="1:137" ht="15.75" customHeight="1">
      <c r="A155" s="105"/>
      <c r="B155" s="105"/>
      <c r="C155" s="105"/>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57"/>
      <c r="DT155" s="157"/>
      <c r="DU155" s="157"/>
      <c r="DV155" s="157"/>
      <c r="DW155" s="157"/>
      <c r="DX155" s="157"/>
      <c r="DY155" s="157"/>
      <c r="DZ155" s="157"/>
      <c r="EA155" s="157"/>
      <c r="EB155" s="157"/>
      <c r="EC155" s="157"/>
      <c r="ED155" s="157"/>
      <c r="EE155" s="157"/>
      <c r="EF155" s="157"/>
      <c r="EG155" s="157"/>
    </row>
    <row r="156" spans="1:137" ht="15.75" customHeight="1">
      <c r="A156" s="105"/>
      <c r="B156" s="105"/>
      <c r="C156" s="105"/>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57"/>
      <c r="DT156" s="157"/>
      <c r="DU156" s="157"/>
      <c r="DV156" s="157"/>
      <c r="DW156" s="157"/>
      <c r="DX156" s="157"/>
      <c r="DY156" s="157"/>
      <c r="DZ156" s="157"/>
      <c r="EA156" s="157"/>
      <c r="EB156" s="157"/>
      <c r="EC156" s="157"/>
      <c r="ED156" s="157"/>
      <c r="EE156" s="157"/>
      <c r="EF156" s="157"/>
      <c r="EG156" s="157"/>
    </row>
    <row r="157" spans="1:137" ht="15.75" customHeight="1">
      <c r="A157" s="105"/>
      <c r="B157" s="105"/>
      <c r="C157" s="105"/>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7"/>
      <c r="DW157" s="157"/>
      <c r="DX157" s="157"/>
      <c r="DY157" s="157"/>
      <c r="DZ157" s="157"/>
      <c r="EA157" s="157"/>
      <c r="EB157" s="157"/>
      <c r="EC157" s="157"/>
      <c r="ED157" s="157"/>
      <c r="EE157" s="157"/>
      <c r="EF157" s="157"/>
      <c r="EG157" s="157"/>
    </row>
    <row r="158" spans="1:137" ht="15.75" customHeight="1">
      <c r="A158" s="105"/>
      <c r="B158" s="105"/>
      <c r="C158" s="105"/>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c r="CW158" s="157"/>
      <c r="CX158" s="157"/>
      <c r="CY158" s="157"/>
      <c r="CZ158" s="157"/>
      <c r="DA158" s="157"/>
      <c r="DB158" s="157"/>
      <c r="DC158" s="157"/>
      <c r="DD158" s="157"/>
      <c r="DE158" s="157"/>
      <c r="DF158" s="157"/>
      <c r="DG158" s="157"/>
      <c r="DH158" s="157"/>
      <c r="DI158" s="157"/>
      <c r="DJ158" s="157"/>
      <c r="DK158" s="157"/>
      <c r="DL158" s="157"/>
      <c r="DM158" s="157"/>
      <c r="DN158" s="157"/>
      <c r="DO158" s="157"/>
      <c r="DP158" s="157"/>
      <c r="DQ158" s="157"/>
      <c r="DR158" s="157"/>
      <c r="DS158" s="157"/>
      <c r="DT158" s="157"/>
      <c r="DU158" s="157"/>
      <c r="DV158" s="157"/>
      <c r="DW158" s="157"/>
      <c r="DX158" s="157"/>
      <c r="DY158" s="157"/>
      <c r="DZ158" s="157"/>
      <c r="EA158" s="157"/>
      <c r="EB158" s="157"/>
      <c r="EC158" s="157"/>
      <c r="ED158" s="157"/>
      <c r="EE158" s="157"/>
      <c r="EF158" s="157"/>
      <c r="EG158" s="157"/>
    </row>
    <row r="159" spans="1:137" ht="15.75" customHeight="1">
      <c r="A159" s="105"/>
      <c r="B159" s="105"/>
      <c r="C159" s="105"/>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c r="EF159" s="157"/>
      <c r="EG159" s="157"/>
    </row>
    <row r="160" spans="1:137" ht="15.75" customHeight="1">
      <c r="A160" s="105"/>
      <c r="B160" s="105"/>
      <c r="C160" s="105"/>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57"/>
      <c r="DO160" s="157"/>
      <c r="DP160" s="157"/>
      <c r="DQ160" s="157"/>
      <c r="DR160" s="157"/>
      <c r="DS160" s="157"/>
      <c r="DT160" s="157"/>
      <c r="DU160" s="157"/>
      <c r="DV160" s="157"/>
      <c r="DW160" s="157"/>
      <c r="DX160" s="157"/>
      <c r="DY160" s="157"/>
      <c r="DZ160" s="157"/>
      <c r="EA160" s="157"/>
      <c r="EB160" s="157"/>
      <c r="EC160" s="157"/>
      <c r="ED160" s="157"/>
      <c r="EE160" s="157"/>
      <c r="EF160" s="157"/>
      <c r="EG160" s="157"/>
    </row>
    <row r="161" spans="1:137" ht="15.75" customHeight="1">
      <c r="A161" s="105"/>
      <c r="B161" s="105"/>
      <c r="C161" s="105"/>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57"/>
      <c r="DO161" s="157"/>
      <c r="DP161" s="157"/>
      <c r="DQ161" s="157"/>
      <c r="DR161" s="157"/>
      <c r="DS161" s="157"/>
      <c r="DT161" s="157"/>
      <c r="DU161" s="157"/>
      <c r="DV161" s="157"/>
      <c r="DW161" s="157"/>
      <c r="DX161" s="157"/>
      <c r="DY161" s="157"/>
      <c r="DZ161" s="157"/>
      <c r="EA161" s="157"/>
      <c r="EB161" s="157"/>
      <c r="EC161" s="157"/>
      <c r="ED161" s="157"/>
      <c r="EE161" s="157"/>
      <c r="EF161" s="157"/>
      <c r="EG161" s="157"/>
    </row>
    <row r="162" spans="1:137" ht="15.75" customHeight="1">
      <c r="A162" s="105"/>
      <c r="B162" s="105"/>
      <c r="C162" s="105"/>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57"/>
      <c r="DO162" s="157"/>
      <c r="DP162" s="157"/>
      <c r="DQ162" s="157"/>
      <c r="DR162" s="157"/>
      <c r="DS162" s="157"/>
      <c r="DT162" s="157"/>
      <c r="DU162" s="157"/>
      <c r="DV162" s="157"/>
      <c r="DW162" s="157"/>
      <c r="DX162" s="157"/>
      <c r="DY162" s="157"/>
      <c r="DZ162" s="157"/>
      <c r="EA162" s="157"/>
      <c r="EB162" s="157"/>
      <c r="EC162" s="157"/>
      <c r="ED162" s="157"/>
      <c r="EE162" s="157"/>
      <c r="EF162" s="157"/>
      <c r="EG162" s="157"/>
    </row>
    <row r="163" spans="1:137" ht="15.75" customHeight="1">
      <c r="A163" s="105"/>
      <c r="B163" s="105"/>
      <c r="C163" s="105"/>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57"/>
      <c r="DO163" s="157"/>
      <c r="DP163" s="157"/>
      <c r="DQ163" s="157"/>
      <c r="DR163" s="157"/>
      <c r="DS163" s="157"/>
      <c r="DT163" s="157"/>
      <c r="DU163" s="157"/>
      <c r="DV163" s="157"/>
      <c r="DW163" s="157"/>
      <c r="DX163" s="157"/>
      <c r="DY163" s="157"/>
      <c r="DZ163" s="157"/>
      <c r="EA163" s="157"/>
      <c r="EB163" s="157"/>
      <c r="EC163" s="157"/>
      <c r="ED163" s="157"/>
      <c r="EE163" s="157"/>
      <c r="EF163" s="157"/>
      <c r="EG163" s="157"/>
    </row>
    <row r="164" spans="1:137" ht="15.75" customHeight="1">
      <c r="A164" s="105"/>
      <c r="B164" s="105"/>
      <c r="C164" s="105"/>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c r="EF164" s="157"/>
      <c r="EG164" s="157"/>
    </row>
    <row r="165" spans="1:137" ht="15.75" customHeight="1">
      <c r="A165" s="105"/>
      <c r="B165" s="105"/>
      <c r="C165" s="105"/>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c r="CM165" s="157"/>
      <c r="CN165" s="157"/>
      <c r="CO165" s="157"/>
      <c r="CP165" s="157"/>
      <c r="CQ165" s="157"/>
      <c r="CR165" s="157"/>
      <c r="CS165" s="157"/>
      <c r="CT165" s="157"/>
      <c r="CU165" s="157"/>
      <c r="CV165" s="157"/>
      <c r="CW165" s="157"/>
      <c r="CX165" s="157"/>
      <c r="CY165" s="157"/>
      <c r="CZ165" s="157"/>
      <c r="DA165" s="157"/>
      <c r="DB165" s="157"/>
      <c r="DC165" s="157"/>
      <c r="DD165" s="157"/>
      <c r="DE165" s="157"/>
      <c r="DF165" s="157"/>
      <c r="DG165" s="157"/>
      <c r="DH165" s="157"/>
      <c r="DI165" s="157"/>
      <c r="DJ165" s="157"/>
      <c r="DK165" s="157"/>
      <c r="DL165" s="157"/>
      <c r="DM165" s="157"/>
      <c r="DN165" s="157"/>
      <c r="DO165" s="157"/>
      <c r="DP165" s="157"/>
      <c r="DQ165" s="157"/>
      <c r="DR165" s="157"/>
      <c r="DS165" s="157"/>
      <c r="DT165" s="157"/>
      <c r="DU165" s="157"/>
      <c r="DV165" s="157"/>
      <c r="DW165" s="157"/>
      <c r="DX165" s="157"/>
      <c r="DY165" s="157"/>
      <c r="DZ165" s="157"/>
      <c r="EA165" s="157"/>
      <c r="EB165" s="157"/>
      <c r="EC165" s="157"/>
      <c r="ED165" s="157"/>
      <c r="EE165" s="157"/>
      <c r="EF165" s="157"/>
      <c r="EG165" s="157"/>
    </row>
    <row r="166" spans="1:137" ht="15.75" customHeight="1">
      <c r="A166" s="105"/>
      <c r="B166" s="105"/>
      <c r="C166" s="105"/>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c r="CM166" s="157"/>
      <c r="CN166" s="157"/>
      <c r="CO166" s="157"/>
      <c r="CP166" s="157"/>
      <c r="CQ166" s="157"/>
      <c r="CR166" s="157"/>
      <c r="CS166" s="157"/>
      <c r="CT166" s="157"/>
      <c r="CU166" s="157"/>
      <c r="CV166" s="157"/>
      <c r="CW166" s="157"/>
      <c r="CX166" s="157"/>
      <c r="CY166" s="157"/>
      <c r="CZ166" s="157"/>
      <c r="DA166" s="157"/>
      <c r="DB166" s="157"/>
      <c r="DC166" s="157"/>
      <c r="DD166" s="157"/>
      <c r="DE166" s="157"/>
      <c r="DF166" s="157"/>
      <c r="DG166" s="157"/>
      <c r="DH166" s="157"/>
      <c r="DI166" s="157"/>
      <c r="DJ166" s="157"/>
      <c r="DK166" s="157"/>
      <c r="DL166" s="157"/>
      <c r="DM166" s="157"/>
      <c r="DN166" s="157"/>
      <c r="DO166" s="157"/>
      <c r="DP166" s="157"/>
      <c r="DQ166" s="157"/>
      <c r="DR166" s="157"/>
      <c r="DS166" s="157"/>
      <c r="DT166" s="157"/>
      <c r="DU166" s="157"/>
      <c r="DV166" s="157"/>
      <c r="DW166" s="157"/>
      <c r="DX166" s="157"/>
      <c r="DY166" s="157"/>
      <c r="DZ166" s="157"/>
      <c r="EA166" s="157"/>
      <c r="EB166" s="157"/>
      <c r="EC166" s="157"/>
      <c r="ED166" s="157"/>
      <c r="EE166" s="157"/>
      <c r="EF166" s="157"/>
      <c r="EG166" s="157"/>
    </row>
    <row r="167" spans="1:137" ht="15.75" customHeight="1">
      <c r="A167" s="105"/>
      <c r="B167" s="105"/>
      <c r="C167" s="105"/>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57"/>
      <c r="BJ167" s="157"/>
      <c r="BK167" s="157"/>
      <c r="BL167" s="157"/>
      <c r="BM167" s="157"/>
      <c r="BN167" s="157"/>
      <c r="BO167" s="157"/>
      <c r="BP167" s="157"/>
      <c r="BQ167" s="157"/>
      <c r="BR167" s="157"/>
      <c r="BS167" s="157"/>
      <c r="BT167" s="157"/>
      <c r="BU167" s="157"/>
      <c r="BV167" s="157"/>
      <c r="BW167" s="157"/>
      <c r="BX167" s="157"/>
      <c r="BY167" s="157"/>
      <c r="BZ167" s="157"/>
      <c r="CA167" s="157"/>
      <c r="CB167" s="157"/>
      <c r="CC167" s="157"/>
      <c r="CD167" s="157"/>
      <c r="CE167" s="157"/>
      <c r="CF167" s="157"/>
      <c r="CG167" s="157"/>
      <c r="CH167" s="157"/>
      <c r="CI167" s="157"/>
      <c r="CJ167" s="157"/>
      <c r="CK167" s="157"/>
      <c r="CL167" s="157"/>
      <c r="CM167" s="157"/>
      <c r="CN167" s="157"/>
      <c r="CO167" s="157"/>
      <c r="CP167" s="157"/>
      <c r="CQ167" s="157"/>
      <c r="CR167" s="157"/>
      <c r="CS167" s="157"/>
      <c r="CT167" s="157"/>
      <c r="CU167" s="157"/>
      <c r="CV167" s="157"/>
      <c r="CW167" s="157"/>
      <c r="CX167" s="157"/>
      <c r="CY167" s="157"/>
      <c r="CZ167" s="157"/>
      <c r="DA167" s="157"/>
      <c r="DB167" s="157"/>
      <c r="DC167" s="157"/>
      <c r="DD167" s="157"/>
      <c r="DE167" s="157"/>
      <c r="DF167" s="157"/>
      <c r="DG167" s="157"/>
      <c r="DH167" s="157"/>
      <c r="DI167" s="157"/>
      <c r="DJ167" s="157"/>
      <c r="DK167" s="157"/>
      <c r="DL167" s="157"/>
      <c r="DM167" s="157"/>
      <c r="DN167" s="157"/>
      <c r="DO167" s="157"/>
      <c r="DP167" s="157"/>
      <c r="DQ167" s="157"/>
      <c r="DR167" s="157"/>
      <c r="DS167" s="157"/>
      <c r="DT167" s="157"/>
      <c r="DU167" s="157"/>
      <c r="DV167" s="157"/>
      <c r="DW167" s="157"/>
      <c r="DX167" s="157"/>
      <c r="DY167" s="157"/>
      <c r="DZ167" s="157"/>
      <c r="EA167" s="157"/>
      <c r="EB167" s="157"/>
      <c r="EC167" s="157"/>
      <c r="ED167" s="157"/>
      <c r="EE167" s="157"/>
      <c r="EF167" s="157"/>
      <c r="EG167" s="157"/>
    </row>
    <row r="168" spans="1:137" ht="15.75" customHeight="1">
      <c r="A168" s="105"/>
      <c r="B168" s="105"/>
      <c r="C168" s="105"/>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c r="EF168" s="157"/>
      <c r="EG168" s="157"/>
    </row>
    <row r="169" spans="1:137" ht="15.75" customHeight="1">
      <c r="A169" s="105"/>
      <c r="B169" s="105"/>
      <c r="C169" s="105"/>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57"/>
      <c r="DO169" s="157"/>
      <c r="DP169" s="157"/>
      <c r="DQ169" s="157"/>
      <c r="DR169" s="157"/>
      <c r="DS169" s="157"/>
      <c r="DT169" s="157"/>
      <c r="DU169" s="157"/>
      <c r="DV169" s="157"/>
      <c r="DW169" s="157"/>
      <c r="DX169" s="157"/>
      <c r="DY169" s="157"/>
      <c r="DZ169" s="157"/>
      <c r="EA169" s="157"/>
      <c r="EB169" s="157"/>
      <c r="EC169" s="157"/>
      <c r="ED169" s="157"/>
      <c r="EE169" s="157"/>
      <c r="EF169" s="157"/>
      <c r="EG169" s="157"/>
    </row>
    <row r="170" spans="1:137" ht="15.75" customHeight="1">
      <c r="A170" s="105"/>
      <c r="B170" s="105"/>
      <c r="C170" s="105"/>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c r="CW170" s="157"/>
      <c r="CX170" s="157"/>
      <c r="CY170" s="157"/>
      <c r="CZ170" s="157"/>
      <c r="DA170" s="157"/>
      <c r="DB170" s="157"/>
      <c r="DC170" s="157"/>
      <c r="DD170" s="157"/>
      <c r="DE170" s="157"/>
      <c r="DF170" s="157"/>
      <c r="DG170" s="157"/>
      <c r="DH170" s="157"/>
      <c r="DI170" s="157"/>
      <c r="DJ170" s="157"/>
      <c r="DK170" s="157"/>
      <c r="DL170" s="157"/>
      <c r="DM170" s="157"/>
      <c r="DN170" s="157"/>
      <c r="DO170" s="157"/>
      <c r="DP170" s="157"/>
      <c r="DQ170" s="157"/>
      <c r="DR170" s="157"/>
      <c r="DS170" s="157"/>
      <c r="DT170" s="157"/>
      <c r="DU170" s="157"/>
      <c r="DV170" s="157"/>
      <c r="DW170" s="157"/>
      <c r="DX170" s="157"/>
      <c r="DY170" s="157"/>
      <c r="DZ170" s="157"/>
      <c r="EA170" s="157"/>
      <c r="EB170" s="157"/>
      <c r="EC170" s="157"/>
      <c r="ED170" s="157"/>
      <c r="EE170" s="157"/>
      <c r="EF170" s="157"/>
      <c r="EG170" s="157"/>
    </row>
    <row r="171" spans="1:137" ht="15.75" customHeight="1">
      <c r="A171" s="105"/>
      <c r="B171" s="105"/>
      <c r="C171" s="105"/>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157"/>
      <c r="DH171" s="157"/>
      <c r="DI171" s="157"/>
      <c r="DJ171" s="157"/>
      <c r="DK171" s="157"/>
      <c r="DL171" s="157"/>
      <c r="DM171" s="157"/>
      <c r="DN171" s="157"/>
      <c r="DO171" s="157"/>
      <c r="DP171" s="157"/>
      <c r="DQ171" s="157"/>
      <c r="DR171" s="157"/>
      <c r="DS171" s="157"/>
      <c r="DT171" s="157"/>
      <c r="DU171" s="157"/>
      <c r="DV171" s="157"/>
      <c r="DW171" s="157"/>
      <c r="DX171" s="157"/>
      <c r="DY171" s="157"/>
      <c r="DZ171" s="157"/>
      <c r="EA171" s="157"/>
      <c r="EB171" s="157"/>
      <c r="EC171" s="157"/>
      <c r="ED171" s="157"/>
      <c r="EE171" s="157"/>
      <c r="EF171" s="157"/>
      <c r="EG171" s="157"/>
    </row>
    <row r="172" spans="1:137" ht="15.75" customHeight="1">
      <c r="A172" s="105"/>
      <c r="B172" s="105"/>
      <c r="C172" s="105"/>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c r="CW172" s="157"/>
      <c r="CX172" s="157"/>
      <c r="CY172" s="157"/>
      <c r="CZ172" s="157"/>
      <c r="DA172" s="157"/>
      <c r="DB172" s="157"/>
      <c r="DC172" s="157"/>
      <c r="DD172" s="157"/>
      <c r="DE172" s="157"/>
      <c r="DF172" s="157"/>
      <c r="DG172" s="157"/>
      <c r="DH172" s="157"/>
      <c r="DI172" s="157"/>
      <c r="DJ172" s="157"/>
      <c r="DK172" s="157"/>
      <c r="DL172" s="157"/>
      <c r="DM172" s="157"/>
      <c r="DN172" s="157"/>
      <c r="DO172" s="157"/>
      <c r="DP172" s="157"/>
      <c r="DQ172" s="157"/>
      <c r="DR172" s="157"/>
      <c r="DS172" s="157"/>
      <c r="DT172" s="157"/>
      <c r="DU172" s="157"/>
      <c r="DV172" s="157"/>
      <c r="DW172" s="157"/>
      <c r="DX172" s="157"/>
      <c r="DY172" s="157"/>
      <c r="DZ172" s="157"/>
      <c r="EA172" s="157"/>
      <c r="EB172" s="157"/>
      <c r="EC172" s="157"/>
      <c r="ED172" s="157"/>
      <c r="EE172" s="157"/>
      <c r="EF172" s="157"/>
      <c r="EG172" s="157"/>
    </row>
    <row r="173" spans="1:137" ht="15.75" customHeight="1">
      <c r="A173" s="105"/>
      <c r="B173" s="105"/>
      <c r="C173" s="105"/>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c r="CW173" s="157"/>
      <c r="CX173" s="157"/>
      <c r="CY173" s="157"/>
      <c r="CZ173" s="157"/>
      <c r="DA173" s="157"/>
      <c r="DB173" s="157"/>
      <c r="DC173" s="157"/>
      <c r="DD173" s="157"/>
      <c r="DE173" s="157"/>
      <c r="DF173" s="157"/>
      <c r="DG173" s="157"/>
      <c r="DH173" s="157"/>
      <c r="DI173" s="157"/>
      <c r="DJ173" s="157"/>
      <c r="DK173" s="157"/>
      <c r="DL173" s="157"/>
      <c r="DM173" s="157"/>
      <c r="DN173" s="157"/>
      <c r="DO173" s="157"/>
      <c r="DP173" s="157"/>
      <c r="DQ173" s="157"/>
      <c r="DR173" s="157"/>
      <c r="DS173" s="157"/>
      <c r="DT173" s="157"/>
      <c r="DU173" s="157"/>
      <c r="DV173" s="157"/>
      <c r="DW173" s="157"/>
      <c r="DX173" s="157"/>
      <c r="DY173" s="157"/>
      <c r="DZ173" s="157"/>
      <c r="EA173" s="157"/>
      <c r="EB173" s="157"/>
      <c r="EC173" s="157"/>
      <c r="ED173" s="157"/>
      <c r="EE173" s="157"/>
      <c r="EF173" s="157"/>
      <c r="EG173" s="157"/>
    </row>
    <row r="174" spans="1:137" ht="15.75" customHeight="1">
      <c r="A174" s="105"/>
      <c r="B174" s="105"/>
      <c r="C174" s="105"/>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c r="CM174" s="157"/>
      <c r="CN174" s="157"/>
      <c r="CO174" s="157"/>
      <c r="CP174" s="157"/>
      <c r="CQ174" s="157"/>
      <c r="CR174" s="157"/>
      <c r="CS174" s="157"/>
      <c r="CT174" s="157"/>
      <c r="CU174" s="157"/>
      <c r="CV174" s="157"/>
      <c r="CW174" s="157"/>
      <c r="CX174" s="157"/>
      <c r="CY174" s="157"/>
      <c r="CZ174" s="157"/>
      <c r="DA174" s="157"/>
      <c r="DB174" s="157"/>
      <c r="DC174" s="157"/>
      <c r="DD174" s="157"/>
      <c r="DE174" s="157"/>
      <c r="DF174" s="157"/>
      <c r="DG174" s="157"/>
      <c r="DH174" s="157"/>
      <c r="DI174" s="157"/>
      <c r="DJ174" s="157"/>
      <c r="DK174" s="157"/>
      <c r="DL174" s="157"/>
      <c r="DM174" s="157"/>
      <c r="DN174" s="157"/>
      <c r="DO174" s="157"/>
      <c r="DP174" s="157"/>
      <c r="DQ174" s="157"/>
      <c r="DR174" s="157"/>
      <c r="DS174" s="157"/>
      <c r="DT174" s="157"/>
      <c r="DU174" s="157"/>
      <c r="DV174" s="157"/>
      <c r="DW174" s="157"/>
      <c r="DX174" s="157"/>
      <c r="DY174" s="157"/>
      <c r="DZ174" s="157"/>
      <c r="EA174" s="157"/>
      <c r="EB174" s="157"/>
      <c r="EC174" s="157"/>
      <c r="ED174" s="157"/>
      <c r="EE174" s="157"/>
      <c r="EF174" s="157"/>
      <c r="EG174" s="157"/>
    </row>
    <row r="175" spans="1:137" ht="15.75" customHeight="1">
      <c r="A175" s="105"/>
      <c r="B175" s="105"/>
      <c r="C175" s="105"/>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c r="CM175" s="157"/>
      <c r="CN175" s="157"/>
      <c r="CO175" s="157"/>
      <c r="CP175" s="157"/>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c r="DW175" s="157"/>
      <c r="DX175" s="157"/>
      <c r="DY175" s="157"/>
      <c r="DZ175" s="157"/>
      <c r="EA175" s="157"/>
      <c r="EB175" s="157"/>
      <c r="EC175" s="157"/>
      <c r="ED175" s="157"/>
      <c r="EE175" s="157"/>
      <c r="EF175" s="157"/>
      <c r="EG175" s="157"/>
    </row>
    <row r="176" spans="1:137" ht="15.75" customHeight="1">
      <c r="A176" s="105"/>
      <c r="B176" s="105"/>
      <c r="C176" s="105"/>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c r="CM176" s="157"/>
      <c r="CN176" s="157"/>
      <c r="CO176" s="157"/>
      <c r="CP176" s="157"/>
      <c r="CQ176" s="157"/>
      <c r="CR176" s="157"/>
      <c r="CS176" s="157"/>
      <c r="CT176" s="157"/>
      <c r="CU176" s="157"/>
      <c r="CV176" s="157"/>
      <c r="CW176" s="157"/>
      <c r="CX176" s="157"/>
      <c r="CY176" s="157"/>
      <c r="CZ176" s="157"/>
      <c r="DA176" s="157"/>
      <c r="DB176" s="157"/>
      <c r="DC176" s="157"/>
      <c r="DD176" s="157"/>
      <c r="DE176" s="157"/>
      <c r="DF176" s="157"/>
      <c r="DG176" s="157"/>
      <c r="DH176" s="157"/>
      <c r="DI176" s="157"/>
      <c r="DJ176" s="157"/>
      <c r="DK176" s="157"/>
      <c r="DL176" s="157"/>
      <c r="DM176" s="157"/>
      <c r="DN176" s="157"/>
      <c r="DO176" s="157"/>
      <c r="DP176" s="157"/>
      <c r="DQ176" s="157"/>
      <c r="DR176" s="157"/>
      <c r="DS176" s="157"/>
      <c r="DT176" s="157"/>
      <c r="DU176" s="157"/>
      <c r="DV176" s="157"/>
      <c r="DW176" s="157"/>
      <c r="DX176" s="157"/>
      <c r="DY176" s="157"/>
      <c r="DZ176" s="157"/>
      <c r="EA176" s="157"/>
      <c r="EB176" s="157"/>
      <c r="EC176" s="157"/>
      <c r="ED176" s="157"/>
      <c r="EE176" s="157"/>
      <c r="EF176" s="157"/>
      <c r="EG176" s="157"/>
    </row>
    <row r="177" spans="1:137" ht="15.75" customHeight="1">
      <c r="A177" s="105"/>
      <c r="B177" s="105"/>
      <c r="C177" s="105"/>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c r="CM177" s="157"/>
      <c r="CN177" s="157"/>
      <c r="CO177" s="157"/>
      <c r="CP177" s="157"/>
      <c r="CQ177" s="157"/>
      <c r="CR177" s="157"/>
      <c r="CS177" s="157"/>
      <c r="CT177" s="157"/>
      <c r="CU177" s="157"/>
      <c r="CV177" s="157"/>
      <c r="CW177" s="157"/>
      <c r="CX177" s="157"/>
      <c r="CY177" s="157"/>
      <c r="CZ177" s="157"/>
      <c r="DA177" s="157"/>
      <c r="DB177" s="157"/>
      <c r="DC177" s="157"/>
      <c r="DD177" s="157"/>
      <c r="DE177" s="157"/>
      <c r="DF177" s="157"/>
      <c r="DG177" s="157"/>
      <c r="DH177" s="157"/>
      <c r="DI177" s="157"/>
      <c r="DJ177" s="157"/>
      <c r="DK177" s="157"/>
      <c r="DL177" s="157"/>
      <c r="DM177" s="157"/>
      <c r="DN177" s="157"/>
      <c r="DO177" s="157"/>
      <c r="DP177" s="157"/>
      <c r="DQ177" s="157"/>
      <c r="DR177" s="157"/>
      <c r="DS177" s="157"/>
      <c r="DT177" s="157"/>
      <c r="DU177" s="157"/>
      <c r="DV177" s="157"/>
      <c r="DW177" s="157"/>
      <c r="DX177" s="157"/>
      <c r="DY177" s="157"/>
      <c r="DZ177" s="157"/>
      <c r="EA177" s="157"/>
      <c r="EB177" s="157"/>
      <c r="EC177" s="157"/>
      <c r="ED177" s="157"/>
      <c r="EE177" s="157"/>
      <c r="EF177" s="157"/>
      <c r="EG177" s="157"/>
    </row>
    <row r="178" spans="1:137" ht="15.75" customHeight="1">
      <c r="A178" s="105"/>
      <c r="B178" s="105"/>
      <c r="C178" s="105"/>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row>
    <row r="179" spans="1:137" ht="15.75" customHeight="1">
      <c r="A179" s="105"/>
      <c r="B179" s="105"/>
      <c r="C179" s="105"/>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c r="CM179" s="157"/>
      <c r="CN179" s="157"/>
      <c r="CO179" s="157"/>
      <c r="CP179" s="157"/>
      <c r="CQ179" s="157"/>
      <c r="CR179" s="157"/>
      <c r="CS179" s="157"/>
      <c r="CT179" s="157"/>
      <c r="CU179" s="157"/>
      <c r="CV179" s="157"/>
      <c r="CW179" s="157"/>
      <c r="CX179" s="157"/>
      <c r="CY179" s="157"/>
      <c r="CZ179" s="157"/>
      <c r="DA179" s="157"/>
      <c r="DB179" s="157"/>
      <c r="DC179" s="157"/>
      <c r="DD179" s="157"/>
      <c r="DE179" s="157"/>
      <c r="DF179" s="157"/>
      <c r="DG179" s="157"/>
      <c r="DH179" s="157"/>
      <c r="DI179" s="157"/>
      <c r="DJ179" s="157"/>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row>
    <row r="180" spans="1:137" ht="15.75" customHeight="1">
      <c r="A180" s="105"/>
      <c r="B180" s="105"/>
      <c r="C180" s="105"/>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c r="CM180" s="157"/>
      <c r="CN180" s="157"/>
      <c r="CO180" s="157"/>
      <c r="CP180" s="157"/>
      <c r="CQ180" s="157"/>
      <c r="CR180" s="157"/>
      <c r="CS180" s="157"/>
      <c r="CT180" s="157"/>
      <c r="CU180" s="157"/>
      <c r="CV180" s="157"/>
      <c r="CW180" s="157"/>
      <c r="CX180" s="157"/>
      <c r="CY180" s="157"/>
      <c r="CZ180" s="157"/>
      <c r="DA180" s="157"/>
      <c r="DB180" s="157"/>
      <c r="DC180" s="157"/>
      <c r="DD180" s="157"/>
      <c r="DE180" s="157"/>
      <c r="DF180" s="157"/>
      <c r="DG180" s="157"/>
      <c r="DH180" s="157"/>
      <c r="DI180" s="157"/>
      <c r="DJ180" s="157"/>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row>
    <row r="181" spans="1:137" ht="15.75" customHeight="1">
      <c r="A181" s="105"/>
      <c r="B181" s="105"/>
      <c r="C181" s="105"/>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57"/>
      <c r="BJ181" s="157"/>
      <c r="BK181" s="157"/>
      <c r="BL181" s="157"/>
      <c r="BM181" s="157"/>
      <c r="BN181" s="157"/>
      <c r="BO181" s="157"/>
      <c r="BP181" s="157"/>
      <c r="BQ181" s="157"/>
      <c r="BR181" s="157"/>
      <c r="BS181" s="157"/>
      <c r="BT181" s="157"/>
      <c r="BU181" s="157"/>
      <c r="BV181" s="157"/>
      <c r="BW181" s="157"/>
      <c r="BX181" s="157"/>
      <c r="BY181" s="157"/>
      <c r="BZ181" s="157"/>
      <c r="CA181" s="157"/>
      <c r="CB181" s="157"/>
      <c r="CC181" s="157"/>
      <c r="CD181" s="157"/>
      <c r="CE181" s="157"/>
      <c r="CF181" s="157"/>
      <c r="CG181" s="157"/>
      <c r="CH181" s="157"/>
      <c r="CI181" s="157"/>
      <c r="CJ181" s="157"/>
      <c r="CK181" s="157"/>
      <c r="CL181" s="157"/>
      <c r="CM181" s="157"/>
      <c r="CN181" s="157"/>
      <c r="CO181" s="157"/>
      <c r="CP181" s="157"/>
      <c r="CQ181" s="157"/>
      <c r="CR181" s="157"/>
      <c r="CS181" s="157"/>
      <c r="CT181" s="157"/>
      <c r="CU181" s="157"/>
      <c r="CV181" s="157"/>
      <c r="CW181" s="157"/>
      <c r="CX181" s="157"/>
      <c r="CY181" s="157"/>
      <c r="CZ181" s="157"/>
      <c r="DA181" s="157"/>
      <c r="DB181" s="157"/>
      <c r="DC181" s="157"/>
      <c r="DD181" s="157"/>
      <c r="DE181" s="157"/>
      <c r="DF181" s="157"/>
      <c r="DG181" s="157"/>
      <c r="DH181" s="157"/>
      <c r="DI181" s="157"/>
      <c r="DJ181" s="157"/>
      <c r="DK181" s="157"/>
      <c r="DL181" s="157"/>
      <c r="DM181" s="157"/>
      <c r="DN181" s="157"/>
      <c r="DO181" s="157"/>
      <c r="DP181" s="157"/>
      <c r="DQ181" s="157"/>
      <c r="DR181" s="157"/>
      <c r="DS181" s="157"/>
      <c r="DT181" s="157"/>
      <c r="DU181" s="157"/>
      <c r="DV181" s="157"/>
      <c r="DW181" s="157"/>
      <c r="DX181" s="157"/>
      <c r="DY181" s="157"/>
      <c r="DZ181" s="157"/>
      <c r="EA181" s="157"/>
      <c r="EB181" s="157"/>
      <c r="EC181" s="157"/>
      <c r="ED181" s="157"/>
      <c r="EE181" s="157"/>
      <c r="EF181" s="157"/>
      <c r="EG181" s="157"/>
    </row>
    <row r="182" spans="1:137" ht="15.75" customHeight="1">
      <c r="A182" s="105"/>
      <c r="B182" s="105"/>
      <c r="C182" s="105"/>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c r="CM182" s="157"/>
      <c r="CN182" s="157"/>
      <c r="CO182" s="157"/>
      <c r="CP182" s="157"/>
      <c r="CQ182" s="157"/>
      <c r="CR182" s="157"/>
      <c r="CS182" s="157"/>
      <c r="CT182" s="157"/>
      <c r="CU182" s="157"/>
      <c r="CV182" s="157"/>
      <c r="CW182" s="157"/>
      <c r="CX182" s="157"/>
      <c r="CY182" s="157"/>
      <c r="CZ182" s="157"/>
      <c r="DA182" s="157"/>
      <c r="DB182" s="157"/>
      <c r="DC182" s="157"/>
      <c r="DD182" s="157"/>
      <c r="DE182" s="157"/>
      <c r="DF182" s="157"/>
      <c r="DG182" s="157"/>
      <c r="DH182" s="157"/>
      <c r="DI182" s="157"/>
      <c r="DJ182" s="157"/>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row>
    <row r="183" spans="1:137" ht="15.75" customHeight="1">
      <c r="A183" s="105"/>
      <c r="B183" s="105"/>
      <c r="C183" s="105"/>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row>
    <row r="184" spans="1:137" ht="15.75" customHeight="1">
      <c r="A184" s="105"/>
      <c r="B184" s="105"/>
      <c r="C184" s="105"/>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c r="CW184" s="157"/>
      <c r="CX184" s="157"/>
      <c r="CY184" s="157"/>
      <c r="CZ184" s="157"/>
      <c r="DA184" s="157"/>
      <c r="DB184" s="157"/>
      <c r="DC184" s="157"/>
      <c r="DD184" s="157"/>
      <c r="DE184" s="157"/>
      <c r="DF184" s="157"/>
      <c r="DG184" s="157"/>
      <c r="DH184" s="157"/>
      <c r="DI184" s="157"/>
      <c r="DJ184" s="157"/>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row>
    <row r="185" spans="1:137" ht="15.75" customHeight="1">
      <c r="A185" s="105"/>
      <c r="B185" s="105"/>
      <c r="C185" s="105"/>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c r="CM185" s="157"/>
      <c r="CN185" s="157"/>
      <c r="CO185" s="157"/>
      <c r="CP185" s="157"/>
      <c r="CQ185" s="157"/>
      <c r="CR185" s="157"/>
      <c r="CS185" s="157"/>
      <c r="CT185" s="157"/>
      <c r="CU185" s="157"/>
      <c r="CV185" s="157"/>
      <c r="CW185" s="157"/>
      <c r="CX185" s="157"/>
      <c r="CY185" s="157"/>
      <c r="CZ185" s="157"/>
      <c r="DA185" s="157"/>
      <c r="DB185" s="157"/>
      <c r="DC185" s="157"/>
      <c r="DD185" s="157"/>
      <c r="DE185" s="157"/>
      <c r="DF185" s="157"/>
      <c r="DG185" s="157"/>
      <c r="DH185" s="157"/>
      <c r="DI185" s="157"/>
      <c r="DJ185" s="157"/>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row>
    <row r="186" spans="1:137" ht="15.75" customHeight="1">
      <c r="A186" s="105"/>
      <c r="B186" s="105"/>
      <c r="C186" s="105"/>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c r="CM186" s="157"/>
      <c r="CN186" s="157"/>
      <c r="CO186" s="157"/>
      <c r="CP186" s="157"/>
      <c r="CQ186" s="157"/>
      <c r="CR186" s="157"/>
      <c r="CS186" s="157"/>
      <c r="CT186" s="157"/>
      <c r="CU186" s="157"/>
      <c r="CV186" s="157"/>
      <c r="CW186" s="157"/>
      <c r="CX186" s="157"/>
      <c r="CY186" s="157"/>
      <c r="CZ186" s="157"/>
      <c r="DA186" s="157"/>
      <c r="DB186" s="157"/>
      <c r="DC186" s="157"/>
      <c r="DD186" s="157"/>
      <c r="DE186" s="157"/>
      <c r="DF186" s="157"/>
      <c r="DG186" s="157"/>
      <c r="DH186" s="157"/>
      <c r="DI186" s="157"/>
      <c r="DJ186" s="157"/>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row>
    <row r="187" spans="1:137" ht="15.75" customHeight="1">
      <c r="A187" s="105"/>
      <c r="B187" s="105"/>
      <c r="C187" s="105"/>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c r="CM187" s="157"/>
      <c r="CN187" s="157"/>
      <c r="CO187" s="157"/>
      <c r="CP187" s="157"/>
      <c r="CQ187" s="157"/>
      <c r="CR187" s="157"/>
      <c r="CS187" s="157"/>
      <c r="CT187" s="157"/>
      <c r="CU187" s="157"/>
      <c r="CV187" s="157"/>
      <c r="CW187" s="157"/>
      <c r="CX187" s="157"/>
      <c r="CY187" s="157"/>
      <c r="CZ187" s="157"/>
      <c r="DA187" s="157"/>
      <c r="DB187" s="157"/>
      <c r="DC187" s="157"/>
      <c r="DD187" s="157"/>
      <c r="DE187" s="157"/>
      <c r="DF187" s="157"/>
      <c r="DG187" s="157"/>
      <c r="DH187" s="157"/>
      <c r="DI187" s="157"/>
      <c r="DJ187" s="157"/>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row>
    <row r="188" spans="1:137" ht="15.75" customHeight="1">
      <c r="A188" s="105"/>
      <c r="B188" s="105"/>
      <c r="C188" s="105"/>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c r="CM188" s="157"/>
      <c r="CN188" s="157"/>
      <c r="CO188" s="157"/>
      <c r="CP188" s="157"/>
      <c r="CQ188" s="157"/>
      <c r="CR188" s="157"/>
      <c r="CS188" s="157"/>
      <c r="CT188" s="157"/>
      <c r="CU188" s="157"/>
      <c r="CV188" s="157"/>
      <c r="CW188" s="157"/>
      <c r="CX188" s="157"/>
      <c r="CY188" s="157"/>
      <c r="CZ188" s="157"/>
      <c r="DA188" s="157"/>
      <c r="DB188" s="157"/>
      <c r="DC188" s="157"/>
      <c r="DD188" s="157"/>
      <c r="DE188" s="157"/>
      <c r="DF188" s="157"/>
      <c r="DG188" s="157"/>
      <c r="DH188" s="157"/>
      <c r="DI188" s="157"/>
      <c r="DJ188" s="157"/>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row>
    <row r="189" spans="1:137" ht="15.75" customHeight="1">
      <c r="A189" s="105"/>
      <c r="B189" s="105"/>
      <c r="C189" s="105"/>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c r="CM189" s="157"/>
      <c r="CN189" s="157"/>
      <c r="CO189" s="157"/>
      <c r="CP189" s="157"/>
      <c r="CQ189" s="157"/>
      <c r="CR189" s="157"/>
      <c r="CS189" s="157"/>
      <c r="CT189" s="157"/>
      <c r="CU189" s="157"/>
      <c r="CV189" s="157"/>
      <c r="CW189" s="157"/>
      <c r="CX189" s="157"/>
      <c r="CY189" s="157"/>
      <c r="CZ189" s="157"/>
      <c r="DA189" s="157"/>
      <c r="DB189" s="157"/>
      <c r="DC189" s="157"/>
      <c r="DD189" s="157"/>
      <c r="DE189" s="157"/>
      <c r="DF189" s="157"/>
      <c r="DG189" s="157"/>
      <c r="DH189" s="157"/>
      <c r="DI189" s="157"/>
      <c r="DJ189" s="157"/>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row>
    <row r="190" spans="1:137" ht="15.75" customHeight="1">
      <c r="A190" s="105"/>
      <c r="B190" s="105"/>
      <c r="C190" s="105"/>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c r="CL190" s="157"/>
      <c r="CM190" s="157"/>
      <c r="CN190" s="157"/>
      <c r="CO190" s="157"/>
      <c r="CP190" s="157"/>
      <c r="CQ190" s="157"/>
      <c r="CR190" s="157"/>
      <c r="CS190" s="157"/>
      <c r="CT190" s="157"/>
      <c r="CU190" s="157"/>
      <c r="CV190" s="157"/>
      <c r="CW190" s="157"/>
      <c r="CX190" s="157"/>
      <c r="CY190" s="157"/>
      <c r="CZ190" s="157"/>
      <c r="DA190" s="157"/>
      <c r="DB190" s="157"/>
      <c r="DC190" s="157"/>
      <c r="DD190" s="157"/>
      <c r="DE190" s="157"/>
      <c r="DF190" s="157"/>
      <c r="DG190" s="157"/>
      <c r="DH190" s="157"/>
      <c r="DI190" s="157"/>
      <c r="DJ190" s="157"/>
      <c r="DK190" s="157"/>
      <c r="DL190" s="157"/>
      <c r="DM190" s="157"/>
      <c r="DN190" s="157"/>
      <c r="DO190" s="157"/>
      <c r="DP190" s="157"/>
      <c r="DQ190" s="157"/>
      <c r="DR190" s="157"/>
      <c r="DS190" s="157"/>
      <c r="DT190" s="157"/>
      <c r="DU190" s="157"/>
      <c r="DV190" s="157"/>
      <c r="DW190" s="157"/>
      <c r="DX190" s="157"/>
      <c r="DY190" s="157"/>
      <c r="DZ190" s="157"/>
      <c r="EA190" s="157"/>
      <c r="EB190" s="157"/>
      <c r="EC190" s="157"/>
      <c r="ED190" s="157"/>
      <c r="EE190" s="157"/>
      <c r="EF190" s="157"/>
      <c r="EG190" s="157"/>
    </row>
    <row r="191" spans="1:137" ht="15.75" customHeight="1">
      <c r="A191" s="105"/>
      <c r="B191" s="105"/>
      <c r="C191" s="105"/>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c r="CW191" s="157"/>
      <c r="CX191" s="157"/>
      <c r="CY191" s="157"/>
      <c r="CZ191" s="157"/>
      <c r="DA191" s="157"/>
      <c r="DB191" s="157"/>
      <c r="DC191" s="157"/>
      <c r="DD191" s="157"/>
      <c r="DE191" s="157"/>
      <c r="DF191" s="157"/>
      <c r="DG191" s="157"/>
      <c r="DH191" s="157"/>
      <c r="DI191" s="157"/>
      <c r="DJ191" s="157"/>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row>
    <row r="192" spans="1:137" ht="15.75" customHeight="1">
      <c r="A192" s="105"/>
      <c r="B192" s="105"/>
      <c r="C192" s="105"/>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57"/>
      <c r="BJ192" s="157"/>
      <c r="BK192" s="157"/>
      <c r="BL192" s="157"/>
      <c r="BM192" s="157"/>
      <c r="BN192" s="157"/>
      <c r="BO192" s="157"/>
      <c r="BP192" s="157"/>
      <c r="BQ192" s="157"/>
      <c r="BR192" s="157"/>
      <c r="BS192" s="157"/>
      <c r="BT192" s="157"/>
      <c r="BU192" s="157"/>
      <c r="BV192" s="157"/>
      <c r="BW192" s="157"/>
      <c r="BX192" s="157"/>
      <c r="BY192" s="157"/>
      <c r="BZ192" s="157"/>
      <c r="CA192" s="157"/>
      <c r="CB192" s="157"/>
      <c r="CC192" s="157"/>
      <c r="CD192" s="157"/>
      <c r="CE192" s="157"/>
      <c r="CF192" s="157"/>
      <c r="CG192" s="157"/>
      <c r="CH192" s="157"/>
      <c r="CI192" s="157"/>
      <c r="CJ192" s="157"/>
      <c r="CK192" s="157"/>
      <c r="CL192" s="157"/>
      <c r="CM192" s="157"/>
      <c r="CN192" s="157"/>
      <c r="CO192" s="157"/>
      <c r="CP192" s="157"/>
      <c r="CQ192" s="157"/>
      <c r="CR192" s="157"/>
      <c r="CS192" s="157"/>
      <c r="CT192" s="157"/>
      <c r="CU192" s="157"/>
      <c r="CV192" s="157"/>
      <c r="CW192" s="157"/>
      <c r="CX192" s="157"/>
      <c r="CY192" s="157"/>
      <c r="CZ192" s="157"/>
      <c r="DA192" s="157"/>
      <c r="DB192" s="157"/>
      <c r="DC192" s="157"/>
      <c r="DD192" s="157"/>
      <c r="DE192" s="157"/>
      <c r="DF192" s="157"/>
      <c r="DG192" s="157"/>
      <c r="DH192" s="157"/>
      <c r="DI192" s="157"/>
      <c r="DJ192" s="157"/>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row>
    <row r="193" spans="1:137" ht="15.75" customHeight="1">
      <c r="A193" s="105"/>
      <c r="B193" s="105"/>
      <c r="C193" s="105"/>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c r="CN193" s="157"/>
      <c r="CO193" s="157"/>
      <c r="CP193" s="157"/>
      <c r="CQ193" s="157"/>
      <c r="CR193" s="157"/>
      <c r="CS193" s="157"/>
      <c r="CT193" s="157"/>
      <c r="CU193" s="157"/>
      <c r="CV193" s="157"/>
      <c r="CW193" s="157"/>
      <c r="CX193" s="157"/>
      <c r="CY193" s="157"/>
      <c r="CZ193" s="157"/>
      <c r="DA193" s="157"/>
      <c r="DB193" s="157"/>
      <c r="DC193" s="157"/>
      <c r="DD193" s="157"/>
      <c r="DE193" s="157"/>
      <c r="DF193" s="157"/>
      <c r="DG193" s="157"/>
      <c r="DH193" s="157"/>
      <c r="DI193" s="157"/>
      <c r="DJ193" s="157"/>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row>
    <row r="194" spans="1:137" ht="15.75" customHeight="1">
      <c r="A194" s="105"/>
      <c r="B194" s="105"/>
      <c r="C194" s="105"/>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c r="CM194" s="157"/>
      <c r="CN194" s="157"/>
      <c r="CO194" s="157"/>
      <c r="CP194" s="157"/>
      <c r="CQ194" s="157"/>
      <c r="CR194" s="157"/>
      <c r="CS194" s="157"/>
      <c r="CT194" s="157"/>
      <c r="CU194" s="157"/>
      <c r="CV194" s="157"/>
      <c r="CW194" s="157"/>
      <c r="CX194" s="157"/>
      <c r="CY194" s="157"/>
      <c r="CZ194" s="157"/>
      <c r="DA194" s="157"/>
      <c r="DB194" s="157"/>
      <c r="DC194" s="157"/>
      <c r="DD194" s="157"/>
      <c r="DE194" s="157"/>
      <c r="DF194" s="157"/>
      <c r="DG194" s="157"/>
      <c r="DH194" s="157"/>
      <c r="DI194" s="157"/>
      <c r="DJ194" s="157"/>
      <c r="DK194" s="157"/>
      <c r="DL194" s="157"/>
      <c r="DM194" s="157"/>
      <c r="DN194" s="157"/>
      <c r="DO194" s="157"/>
      <c r="DP194" s="157"/>
      <c r="DQ194" s="157"/>
      <c r="DR194" s="157"/>
      <c r="DS194" s="157"/>
      <c r="DT194" s="157"/>
      <c r="DU194" s="157"/>
      <c r="DV194" s="157"/>
      <c r="DW194" s="157"/>
      <c r="DX194" s="157"/>
      <c r="DY194" s="157"/>
      <c r="DZ194" s="157"/>
      <c r="EA194" s="157"/>
      <c r="EB194" s="157"/>
      <c r="EC194" s="157"/>
      <c r="ED194" s="157"/>
      <c r="EE194" s="157"/>
      <c r="EF194" s="157"/>
      <c r="EG194" s="157"/>
    </row>
    <row r="195" spans="1:137" ht="15.75" customHeight="1">
      <c r="A195" s="105"/>
      <c r="B195" s="105"/>
      <c r="C195" s="105"/>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c r="CW195" s="157"/>
      <c r="CX195" s="157"/>
      <c r="CY195" s="157"/>
      <c r="CZ195" s="157"/>
      <c r="DA195" s="157"/>
      <c r="DB195" s="157"/>
      <c r="DC195" s="157"/>
      <c r="DD195" s="157"/>
      <c r="DE195" s="157"/>
      <c r="DF195" s="157"/>
      <c r="DG195" s="157"/>
      <c r="DH195" s="157"/>
      <c r="DI195" s="157"/>
      <c r="DJ195" s="157"/>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row>
    <row r="196" spans="1:137" ht="15.75" customHeight="1">
      <c r="A196" s="105"/>
      <c r="B196" s="105"/>
      <c r="C196" s="105"/>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row>
    <row r="197" spans="1:137" ht="15.75" customHeight="1">
      <c r="A197" s="105"/>
      <c r="B197" s="105"/>
      <c r="C197" s="105"/>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c r="CM197" s="157"/>
      <c r="CN197" s="157"/>
      <c r="CO197" s="157"/>
      <c r="CP197" s="157"/>
      <c r="CQ197" s="157"/>
      <c r="CR197" s="157"/>
      <c r="CS197" s="157"/>
      <c r="CT197" s="157"/>
      <c r="CU197" s="157"/>
      <c r="CV197" s="157"/>
      <c r="CW197" s="157"/>
      <c r="CX197" s="157"/>
      <c r="CY197" s="157"/>
      <c r="CZ197" s="157"/>
      <c r="DA197" s="157"/>
      <c r="DB197" s="157"/>
      <c r="DC197" s="157"/>
      <c r="DD197" s="157"/>
      <c r="DE197" s="157"/>
      <c r="DF197" s="157"/>
      <c r="DG197" s="157"/>
      <c r="DH197" s="157"/>
      <c r="DI197" s="157"/>
      <c r="DJ197" s="157"/>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row>
    <row r="198" spans="1:137" ht="15.75" customHeight="1">
      <c r="A198" s="105"/>
      <c r="B198" s="105"/>
      <c r="C198" s="105"/>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c r="CM198" s="157"/>
      <c r="CN198" s="157"/>
      <c r="CO198" s="157"/>
      <c r="CP198" s="157"/>
      <c r="CQ198" s="157"/>
      <c r="CR198" s="157"/>
      <c r="CS198" s="157"/>
      <c r="CT198" s="157"/>
      <c r="CU198" s="157"/>
      <c r="CV198" s="157"/>
      <c r="CW198" s="157"/>
      <c r="CX198" s="157"/>
      <c r="CY198" s="157"/>
      <c r="CZ198" s="157"/>
      <c r="DA198" s="157"/>
      <c r="DB198" s="157"/>
      <c r="DC198" s="157"/>
      <c r="DD198" s="157"/>
      <c r="DE198" s="157"/>
      <c r="DF198" s="157"/>
      <c r="DG198" s="157"/>
      <c r="DH198" s="157"/>
      <c r="DI198" s="157"/>
      <c r="DJ198" s="157"/>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row>
    <row r="199" spans="1:137" ht="15.75" customHeight="1">
      <c r="A199" s="105"/>
      <c r="B199" s="105"/>
      <c r="C199" s="105"/>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c r="CM199" s="157"/>
      <c r="CN199" s="157"/>
      <c r="CO199" s="157"/>
      <c r="CP199" s="157"/>
      <c r="CQ199" s="157"/>
      <c r="CR199" s="157"/>
      <c r="CS199" s="157"/>
      <c r="CT199" s="157"/>
      <c r="CU199" s="157"/>
      <c r="CV199" s="157"/>
      <c r="CW199" s="157"/>
      <c r="CX199" s="157"/>
      <c r="CY199" s="157"/>
      <c r="CZ199" s="157"/>
      <c r="DA199" s="157"/>
      <c r="DB199" s="157"/>
      <c r="DC199" s="157"/>
      <c r="DD199" s="157"/>
      <c r="DE199" s="157"/>
      <c r="DF199" s="157"/>
      <c r="DG199" s="157"/>
      <c r="DH199" s="157"/>
      <c r="DI199" s="157"/>
      <c r="DJ199" s="157"/>
      <c r="DK199" s="157"/>
      <c r="DL199" s="157"/>
      <c r="DM199" s="157"/>
      <c r="DN199" s="157"/>
      <c r="DO199" s="157"/>
      <c r="DP199" s="157"/>
      <c r="DQ199" s="157"/>
      <c r="DR199" s="157"/>
      <c r="DS199" s="157"/>
      <c r="DT199" s="157"/>
      <c r="DU199" s="157"/>
      <c r="DV199" s="157"/>
      <c r="DW199" s="157"/>
      <c r="DX199" s="157"/>
      <c r="DY199" s="157"/>
      <c r="DZ199" s="157"/>
      <c r="EA199" s="157"/>
      <c r="EB199" s="157"/>
      <c r="EC199" s="157"/>
      <c r="ED199" s="157"/>
      <c r="EE199" s="157"/>
      <c r="EF199" s="157"/>
      <c r="EG199" s="157"/>
    </row>
    <row r="200" spans="1:137" ht="15.75" customHeight="1">
      <c r="A200" s="105"/>
      <c r="B200" s="105"/>
      <c r="C200" s="105"/>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c r="BQ200" s="157"/>
      <c r="BR200" s="157"/>
      <c r="BS200" s="157"/>
      <c r="BT200" s="157"/>
      <c r="BU200" s="157"/>
      <c r="BV200" s="157"/>
      <c r="BW200" s="157"/>
      <c r="BX200" s="157"/>
      <c r="BY200" s="157"/>
      <c r="BZ200" s="157"/>
      <c r="CA200" s="157"/>
      <c r="CB200" s="157"/>
      <c r="CC200" s="157"/>
      <c r="CD200" s="157"/>
      <c r="CE200" s="157"/>
      <c r="CF200" s="157"/>
      <c r="CG200" s="157"/>
      <c r="CH200" s="157"/>
      <c r="CI200" s="157"/>
      <c r="CJ200" s="157"/>
      <c r="CK200" s="157"/>
      <c r="CL200" s="157"/>
      <c r="CM200" s="157"/>
      <c r="CN200" s="157"/>
      <c r="CO200" s="157"/>
      <c r="CP200" s="157"/>
      <c r="CQ200" s="157"/>
      <c r="CR200" s="157"/>
      <c r="CS200" s="157"/>
      <c r="CT200" s="157"/>
      <c r="CU200" s="157"/>
      <c r="CV200" s="157"/>
      <c r="CW200" s="157"/>
      <c r="CX200" s="157"/>
      <c r="CY200" s="157"/>
      <c r="CZ200" s="157"/>
      <c r="DA200" s="157"/>
      <c r="DB200" s="157"/>
      <c r="DC200" s="157"/>
      <c r="DD200" s="157"/>
      <c r="DE200" s="157"/>
      <c r="DF200" s="157"/>
      <c r="DG200" s="157"/>
      <c r="DH200" s="157"/>
      <c r="DI200" s="157"/>
      <c r="DJ200" s="157"/>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row>
    <row r="201" spans="1:137" ht="15.75" customHeight="1">
      <c r="A201" s="105"/>
      <c r="B201" s="105"/>
      <c r="C201" s="105"/>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7"/>
      <c r="DF201" s="157"/>
      <c r="DG201" s="157"/>
      <c r="DH201" s="157"/>
      <c r="DI201" s="157"/>
      <c r="DJ201" s="157"/>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row>
    <row r="202" spans="1:137" ht="15.75" customHeight="1">
      <c r="A202" s="105"/>
      <c r="B202" s="105"/>
      <c r="C202" s="105"/>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c r="CM202" s="157"/>
      <c r="CN202" s="157"/>
      <c r="CO202" s="157"/>
      <c r="CP202" s="157"/>
      <c r="CQ202" s="157"/>
      <c r="CR202" s="157"/>
      <c r="CS202" s="157"/>
      <c r="CT202" s="157"/>
      <c r="CU202" s="157"/>
      <c r="CV202" s="157"/>
      <c r="CW202" s="157"/>
      <c r="CX202" s="157"/>
      <c r="CY202" s="157"/>
      <c r="CZ202" s="157"/>
      <c r="DA202" s="157"/>
      <c r="DB202" s="157"/>
      <c r="DC202" s="157"/>
      <c r="DD202" s="157"/>
      <c r="DE202" s="157"/>
      <c r="DF202" s="157"/>
      <c r="DG202" s="157"/>
      <c r="DH202" s="157"/>
      <c r="DI202" s="157"/>
      <c r="DJ202" s="157"/>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row>
    <row r="203" spans="1:137" ht="15.75" customHeight="1">
      <c r="A203" s="105"/>
      <c r="B203" s="105"/>
      <c r="C203" s="105"/>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c r="CM203" s="157"/>
      <c r="CN203" s="157"/>
      <c r="CO203" s="157"/>
      <c r="CP203" s="157"/>
      <c r="CQ203" s="157"/>
      <c r="CR203" s="157"/>
      <c r="CS203" s="157"/>
      <c r="CT203" s="157"/>
      <c r="CU203" s="157"/>
      <c r="CV203" s="157"/>
      <c r="CW203" s="157"/>
      <c r="CX203" s="157"/>
      <c r="CY203" s="157"/>
      <c r="CZ203" s="157"/>
      <c r="DA203" s="157"/>
      <c r="DB203" s="157"/>
      <c r="DC203" s="157"/>
      <c r="DD203" s="157"/>
      <c r="DE203" s="157"/>
      <c r="DF203" s="157"/>
      <c r="DG203" s="157"/>
      <c r="DH203" s="157"/>
      <c r="DI203" s="157"/>
      <c r="DJ203" s="157"/>
      <c r="DK203" s="157"/>
      <c r="DL203" s="157"/>
      <c r="DM203" s="157"/>
      <c r="DN203" s="157"/>
      <c r="DO203" s="157"/>
      <c r="DP203" s="157"/>
      <c r="DQ203" s="157"/>
      <c r="DR203" s="157"/>
      <c r="DS203" s="157"/>
      <c r="DT203" s="157"/>
      <c r="DU203" s="157"/>
      <c r="DV203" s="157"/>
      <c r="DW203" s="157"/>
      <c r="DX203" s="157"/>
      <c r="DY203" s="157"/>
      <c r="DZ203" s="157"/>
      <c r="EA203" s="157"/>
      <c r="EB203" s="157"/>
      <c r="EC203" s="157"/>
      <c r="ED203" s="157"/>
      <c r="EE203" s="157"/>
      <c r="EF203" s="157"/>
      <c r="EG203" s="157"/>
    </row>
    <row r="204" spans="1:137" ht="15.75" customHeight="1">
      <c r="A204" s="105"/>
      <c r="B204" s="105"/>
      <c r="C204" s="105"/>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c r="CM204" s="157"/>
      <c r="CN204" s="157"/>
      <c r="CO204" s="157"/>
      <c r="CP204" s="157"/>
      <c r="CQ204" s="157"/>
      <c r="CR204" s="157"/>
      <c r="CS204" s="157"/>
      <c r="CT204" s="157"/>
      <c r="CU204" s="157"/>
      <c r="CV204" s="157"/>
      <c r="CW204" s="157"/>
      <c r="CX204" s="157"/>
      <c r="CY204" s="157"/>
      <c r="CZ204" s="157"/>
      <c r="DA204" s="157"/>
      <c r="DB204" s="157"/>
      <c r="DC204" s="157"/>
      <c r="DD204" s="157"/>
      <c r="DE204" s="157"/>
      <c r="DF204" s="157"/>
      <c r="DG204" s="157"/>
      <c r="DH204" s="157"/>
      <c r="DI204" s="157"/>
      <c r="DJ204" s="157"/>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row>
    <row r="205" spans="1:137" ht="15.75" customHeight="1">
      <c r="A205" s="105"/>
      <c r="B205" s="105"/>
      <c r="C205" s="105"/>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c r="CM205" s="157"/>
      <c r="CN205" s="157"/>
      <c r="CO205" s="157"/>
      <c r="CP205" s="157"/>
      <c r="CQ205" s="157"/>
      <c r="CR205" s="157"/>
      <c r="CS205" s="157"/>
      <c r="CT205" s="157"/>
      <c r="CU205" s="157"/>
      <c r="CV205" s="157"/>
      <c r="CW205" s="157"/>
      <c r="CX205" s="157"/>
      <c r="CY205" s="157"/>
      <c r="CZ205" s="157"/>
      <c r="DA205" s="157"/>
      <c r="DB205" s="157"/>
      <c r="DC205" s="157"/>
      <c r="DD205" s="157"/>
      <c r="DE205" s="157"/>
      <c r="DF205" s="157"/>
      <c r="DG205" s="157"/>
      <c r="DH205" s="157"/>
      <c r="DI205" s="157"/>
      <c r="DJ205" s="157"/>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row>
    <row r="206" spans="1:137" ht="15.75" customHeight="1">
      <c r="A206" s="105"/>
      <c r="B206" s="105"/>
      <c r="C206" s="105"/>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c r="CM206" s="157"/>
      <c r="CN206" s="157"/>
      <c r="CO206" s="157"/>
      <c r="CP206" s="157"/>
      <c r="CQ206" s="157"/>
      <c r="CR206" s="157"/>
      <c r="CS206" s="157"/>
      <c r="CT206" s="157"/>
      <c r="CU206" s="157"/>
      <c r="CV206" s="157"/>
      <c r="CW206" s="157"/>
      <c r="CX206" s="157"/>
      <c r="CY206" s="157"/>
      <c r="CZ206" s="157"/>
      <c r="DA206" s="157"/>
      <c r="DB206" s="157"/>
      <c r="DC206" s="157"/>
      <c r="DD206" s="157"/>
      <c r="DE206" s="157"/>
      <c r="DF206" s="157"/>
      <c r="DG206" s="157"/>
      <c r="DH206" s="157"/>
      <c r="DI206" s="157"/>
      <c r="DJ206" s="157"/>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row>
    <row r="207" spans="1:137" ht="15.75" customHeight="1">
      <c r="A207" s="105"/>
      <c r="B207" s="105"/>
      <c r="C207" s="105"/>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c r="CM207" s="157"/>
      <c r="CN207" s="157"/>
      <c r="CO207" s="157"/>
      <c r="CP207" s="157"/>
      <c r="CQ207" s="157"/>
      <c r="CR207" s="157"/>
      <c r="CS207" s="157"/>
      <c r="CT207" s="157"/>
      <c r="CU207" s="157"/>
      <c r="CV207" s="157"/>
      <c r="CW207" s="157"/>
      <c r="CX207" s="157"/>
      <c r="CY207" s="157"/>
      <c r="CZ207" s="157"/>
      <c r="DA207" s="157"/>
      <c r="DB207" s="157"/>
      <c r="DC207" s="157"/>
      <c r="DD207" s="157"/>
      <c r="DE207" s="157"/>
      <c r="DF207" s="157"/>
      <c r="DG207" s="157"/>
      <c r="DH207" s="157"/>
      <c r="DI207" s="157"/>
      <c r="DJ207" s="157"/>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row>
    <row r="208" spans="1:137" ht="15.75" customHeight="1">
      <c r="A208" s="105"/>
      <c r="B208" s="105"/>
      <c r="C208" s="105"/>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c r="DH208" s="157"/>
      <c r="DI208" s="157"/>
      <c r="DJ208" s="157"/>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row>
    <row r="209" spans="1:137" ht="15.75" customHeight="1">
      <c r="A209" s="105"/>
      <c r="B209" s="105"/>
      <c r="C209" s="105"/>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c r="CM209" s="157"/>
      <c r="CN209" s="157"/>
      <c r="CO209" s="157"/>
      <c r="CP209" s="157"/>
      <c r="CQ209" s="157"/>
      <c r="CR209" s="157"/>
      <c r="CS209" s="157"/>
      <c r="CT209" s="157"/>
      <c r="CU209" s="157"/>
      <c r="CV209" s="157"/>
      <c r="CW209" s="157"/>
      <c r="CX209" s="157"/>
      <c r="CY209" s="157"/>
      <c r="CZ209" s="157"/>
      <c r="DA209" s="157"/>
      <c r="DB209" s="157"/>
      <c r="DC209" s="157"/>
      <c r="DD209" s="157"/>
      <c r="DE209" s="157"/>
      <c r="DF209" s="157"/>
      <c r="DG209" s="157"/>
      <c r="DH209" s="157"/>
      <c r="DI209" s="157"/>
      <c r="DJ209" s="157"/>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row>
    <row r="210" spans="1:137" ht="15.75" customHeight="1">
      <c r="A210" s="105"/>
      <c r="B210" s="105"/>
      <c r="C210" s="105"/>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c r="CM210" s="157"/>
      <c r="CN210" s="157"/>
      <c r="CO210" s="157"/>
      <c r="CP210" s="157"/>
      <c r="CQ210" s="157"/>
      <c r="CR210" s="157"/>
      <c r="CS210" s="157"/>
      <c r="CT210" s="157"/>
      <c r="CU210" s="157"/>
      <c r="CV210" s="157"/>
      <c r="CW210" s="157"/>
      <c r="CX210" s="157"/>
      <c r="CY210" s="157"/>
      <c r="CZ210" s="157"/>
      <c r="DA210" s="157"/>
      <c r="DB210" s="157"/>
      <c r="DC210" s="157"/>
      <c r="DD210" s="157"/>
      <c r="DE210" s="157"/>
      <c r="DF210" s="157"/>
      <c r="DG210" s="157"/>
      <c r="DH210" s="157"/>
      <c r="DI210" s="157"/>
      <c r="DJ210" s="157"/>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row>
    <row r="211" spans="1:137" ht="15.75" customHeight="1">
      <c r="A211" s="105"/>
      <c r="B211" s="105"/>
      <c r="C211" s="105"/>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c r="CM211" s="157"/>
      <c r="CN211" s="157"/>
      <c r="CO211" s="157"/>
      <c r="CP211" s="157"/>
      <c r="CQ211" s="157"/>
      <c r="CR211" s="157"/>
      <c r="CS211" s="157"/>
      <c r="CT211" s="157"/>
      <c r="CU211" s="157"/>
      <c r="CV211" s="157"/>
      <c r="CW211" s="157"/>
      <c r="CX211" s="157"/>
      <c r="CY211" s="157"/>
      <c r="CZ211" s="157"/>
      <c r="DA211" s="157"/>
      <c r="DB211" s="157"/>
      <c r="DC211" s="157"/>
      <c r="DD211" s="157"/>
      <c r="DE211" s="157"/>
      <c r="DF211" s="157"/>
      <c r="DG211" s="157"/>
      <c r="DH211" s="157"/>
      <c r="DI211" s="157"/>
      <c r="DJ211" s="157"/>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row>
    <row r="212" spans="1:137" ht="15.75" customHeight="1">
      <c r="A212" s="105"/>
      <c r="B212" s="105"/>
      <c r="C212" s="105"/>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c r="CM212" s="157"/>
      <c r="CN212" s="157"/>
      <c r="CO212" s="157"/>
      <c r="CP212" s="157"/>
      <c r="CQ212" s="157"/>
      <c r="CR212" s="157"/>
      <c r="CS212" s="157"/>
      <c r="CT212" s="157"/>
      <c r="CU212" s="157"/>
      <c r="CV212" s="157"/>
      <c r="CW212" s="157"/>
      <c r="CX212" s="157"/>
      <c r="CY212" s="157"/>
      <c r="CZ212" s="157"/>
      <c r="DA212" s="157"/>
      <c r="DB212" s="157"/>
      <c r="DC212" s="157"/>
      <c r="DD212" s="157"/>
      <c r="DE212" s="157"/>
      <c r="DF212" s="157"/>
      <c r="DG212" s="157"/>
      <c r="DH212" s="157"/>
      <c r="DI212" s="157"/>
      <c r="DJ212" s="157"/>
      <c r="DK212" s="157"/>
      <c r="DL212" s="157"/>
      <c r="DM212" s="157"/>
      <c r="DN212" s="157"/>
      <c r="DO212" s="157"/>
      <c r="DP212" s="157"/>
      <c r="DQ212" s="157"/>
      <c r="DR212" s="157"/>
      <c r="DS212" s="157"/>
      <c r="DT212" s="157"/>
      <c r="DU212" s="157"/>
      <c r="DV212" s="157"/>
      <c r="DW212" s="157"/>
      <c r="DX212" s="157"/>
      <c r="DY212" s="157"/>
      <c r="DZ212" s="157"/>
      <c r="EA212" s="157"/>
      <c r="EB212" s="157"/>
      <c r="EC212" s="157"/>
      <c r="ED212" s="157"/>
      <c r="EE212" s="157"/>
      <c r="EF212" s="157"/>
      <c r="EG212" s="157"/>
    </row>
    <row r="213" spans="1:137" ht="15.75" customHeight="1">
      <c r="A213" s="105"/>
      <c r="B213" s="105"/>
      <c r="C213" s="105"/>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c r="CM213" s="157"/>
      <c r="CN213" s="157"/>
      <c r="CO213" s="157"/>
      <c r="CP213" s="157"/>
      <c r="CQ213" s="157"/>
      <c r="CR213" s="157"/>
      <c r="CS213" s="157"/>
      <c r="CT213" s="157"/>
      <c r="CU213" s="157"/>
      <c r="CV213" s="157"/>
      <c r="CW213" s="157"/>
      <c r="CX213" s="157"/>
      <c r="CY213" s="157"/>
      <c r="CZ213" s="157"/>
      <c r="DA213" s="157"/>
      <c r="DB213" s="157"/>
      <c r="DC213" s="157"/>
      <c r="DD213" s="157"/>
      <c r="DE213" s="157"/>
      <c r="DF213" s="157"/>
      <c r="DG213" s="157"/>
      <c r="DH213" s="157"/>
      <c r="DI213" s="157"/>
      <c r="DJ213" s="157"/>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row>
    <row r="214" spans="1:137" ht="15.75" customHeight="1">
      <c r="A214" s="105"/>
      <c r="B214" s="105"/>
      <c r="C214" s="105"/>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c r="CM214" s="157"/>
      <c r="CN214" s="157"/>
      <c r="CO214" s="157"/>
      <c r="CP214" s="157"/>
      <c r="CQ214" s="157"/>
      <c r="CR214" s="157"/>
      <c r="CS214" s="157"/>
      <c r="CT214" s="157"/>
      <c r="CU214" s="157"/>
      <c r="CV214" s="157"/>
      <c r="CW214" s="157"/>
      <c r="CX214" s="157"/>
      <c r="CY214" s="157"/>
      <c r="CZ214" s="157"/>
      <c r="DA214" s="157"/>
      <c r="DB214" s="157"/>
      <c r="DC214" s="157"/>
      <c r="DD214" s="157"/>
      <c r="DE214" s="157"/>
      <c r="DF214" s="157"/>
      <c r="DG214" s="157"/>
      <c r="DH214" s="157"/>
      <c r="DI214" s="157"/>
      <c r="DJ214" s="157"/>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row>
    <row r="215" spans="1:137" ht="15.75" customHeight="1">
      <c r="A215" s="105"/>
      <c r="B215" s="105"/>
      <c r="C215" s="105"/>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DR215" s="157"/>
      <c r="DS215" s="157"/>
      <c r="DT215" s="157"/>
      <c r="DU215" s="157"/>
      <c r="DV215" s="157"/>
      <c r="DW215" s="157"/>
      <c r="DX215" s="157"/>
      <c r="DY215" s="157"/>
      <c r="DZ215" s="157"/>
      <c r="EA215" s="157"/>
      <c r="EB215" s="157"/>
      <c r="EC215" s="157"/>
      <c r="ED215" s="157"/>
      <c r="EE215" s="157"/>
      <c r="EF215" s="157"/>
      <c r="EG215" s="157"/>
    </row>
    <row r="216" spans="1:137" ht="15.75" customHeight="1">
      <c r="A216" s="105"/>
      <c r="B216" s="105"/>
      <c r="C216" s="105"/>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DR216" s="157"/>
      <c r="DS216" s="157"/>
      <c r="DT216" s="157"/>
      <c r="DU216" s="157"/>
      <c r="DV216" s="157"/>
      <c r="DW216" s="157"/>
      <c r="DX216" s="157"/>
      <c r="DY216" s="157"/>
      <c r="DZ216" s="157"/>
      <c r="EA216" s="157"/>
      <c r="EB216" s="157"/>
      <c r="EC216" s="157"/>
      <c r="ED216" s="157"/>
      <c r="EE216" s="157"/>
      <c r="EF216" s="157"/>
      <c r="EG216" s="157"/>
    </row>
    <row r="217" spans="1:137" ht="15.75" customHeight="1">
      <c r="A217" s="105"/>
      <c r="B217" s="105"/>
      <c r="C217" s="105"/>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DR217" s="157"/>
      <c r="DS217" s="157"/>
      <c r="DT217" s="157"/>
      <c r="DU217" s="157"/>
      <c r="DV217" s="157"/>
      <c r="DW217" s="157"/>
      <c r="DX217" s="157"/>
      <c r="DY217" s="157"/>
      <c r="DZ217" s="157"/>
      <c r="EA217" s="157"/>
      <c r="EB217" s="157"/>
      <c r="EC217" s="157"/>
      <c r="ED217" s="157"/>
      <c r="EE217" s="157"/>
      <c r="EF217" s="157"/>
      <c r="EG217" s="157"/>
    </row>
    <row r="218" spans="1:137" ht="15.75" customHeight="1">
      <c r="A218" s="105"/>
      <c r="B218" s="105"/>
      <c r="C218" s="105"/>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DR218" s="157"/>
      <c r="DS218" s="157"/>
      <c r="DT218" s="157"/>
      <c r="DU218" s="157"/>
      <c r="DV218" s="157"/>
      <c r="DW218" s="157"/>
      <c r="DX218" s="157"/>
      <c r="DY218" s="157"/>
      <c r="DZ218" s="157"/>
      <c r="EA218" s="157"/>
      <c r="EB218" s="157"/>
      <c r="EC218" s="157"/>
      <c r="ED218" s="157"/>
      <c r="EE218" s="157"/>
      <c r="EF218" s="157"/>
      <c r="EG218" s="157"/>
    </row>
    <row r="219" spans="1:137" ht="15.75" customHeight="1">
      <c r="A219" s="105"/>
      <c r="B219" s="105"/>
      <c r="C219" s="105"/>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DR219" s="157"/>
      <c r="DS219" s="157"/>
      <c r="DT219" s="157"/>
      <c r="DU219" s="157"/>
      <c r="DV219" s="157"/>
      <c r="DW219" s="157"/>
      <c r="DX219" s="157"/>
      <c r="DY219" s="157"/>
      <c r="DZ219" s="157"/>
      <c r="EA219" s="157"/>
      <c r="EB219" s="157"/>
      <c r="EC219" s="157"/>
      <c r="ED219" s="157"/>
      <c r="EE219" s="157"/>
      <c r="EF219" s="157"/>
      <c r="EG219" s="157"/>
    </row>
    <row r="220" spans="1:137" ht="15.75" customHeight="1">
      <c r="A220" s="105"/>
      <c r="B220" s="105"/>
      <c r="C220" s="105"/>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DR220" s="157"/>
      <c r="DS220" s="157"/>
      <c r="DT220" s="157"/>
      <c r="DU220" s="157"/>
      <c r="DV220" s="157"/>
      <c r="DW220" s="157"/>
      <c r="DX220" s="157"/>
      <c r="DY220" s="157"/>
      <c r="DZ220" s="157"/>
      <c r="EA220" s="157"/>
      <c r="EB220" s="157"/>
      <c r="EC220" s="157"/>
      <c r="ED220" s="157"/>
      <c r="EE220" s="157"/>
      <c r="EF220" s="157"/>
      <c r="EG220" s="157"/>
    </row>
    <row r="221" spans="1:137" ht="15.75" customHeight="1">
      <c r="A221" s="105"/>
      <c r="B221" s="105"/>
      <c r="C221" s="105"/>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DR221" s="157"/>
      <c r="DS221" s="157"/>
      <c r="DT221" s="157"/>
      <c r="DU221" s="157"/>
      <c r="DV221" s="157"/>
      <c r="DW221" s="157"/>
      <c r="DX221" s="157"/>
      <c r="DY221" s="157"/>
      <c r="DZ221" s="157"/>
      <c r="EA221" s="157"/>
      <c r="EB221" s="157"/>
      <c r="EC221" s="157"/>
      <c r="ED221" s="157"/>
      <c r="EE221" s="157"/>
      <c r="EF221" s="157"/>
      <c r="EG221" s="157"/>
    </row>
    <row r="222" spans="1:137" ht="15.75" customHeight="1">
      <c r="A222" s="105"/>
      <c r="B222" s="105"/>
      <c r="C222" s="105"/>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DR222" s="157"/>
      <c r="DS222" s="157"/>
      <c r="DT222" s="157"/>
      <c r="DU222" s="157"/>
      <c r="DV222" s="157"/>
      <c r="DW222" s="157"/>
      <c r="DX222" s="157"/>
      <c r="DY222" s="157"/>
      <c r="DZ222" s="157"/>
      <c r="EA222" s="157"/>
      <c r="EB222" s="157"/>
      <c r="EC222" s="157"/>
      <c r="ED222" s="157"/>
      <c r="EE222" s="157"/>
      <c r="EF222" s="157"/>
      <c r="EG222" s="157"/>
    </row>
    <row r="223" spans="1:137" ht="15.75" customHeight="1">
      <c r="A223" s="105"/>
      <c r="B223" s="105"/>
      <c r="C223" s="105"/>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DR223" s="157"/>
      <c r="DS223" s="157"/>
      <c r="DT223" s="157"/>
      <c r="DU223" s="157"/>
      <c r="DV223" s="157"/>
      <c r="DW223" s="157"/>
      <c r="DX223" s="157"/>
      <c r="DY223" s="157"/>
      <c r="DZ223" s="157"/>
      <c r="EA223" s="157"/>
      <c r="EB223" s="157"/>
      <c r="EC223" s="157"/>
      <c r="ED223" s="157"/>
      <c r="EE223" s="157"/>
      <c r="EF223" s="157"/>
      <c r="EG223" s="157"/>
    </row>
    <row r="224" spans="1:137" ht="15.75" customHeight="1">
      <c r="A224" s="105"/>
      <c r="B224" s="105"/>
      <c r="C224" s="105"/>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DR224" s="157"/>
      <c r="DS224" s="157"/>
      <c r="DT224" s="157"/>
      <c r="DU224" s="157"/>
      <c r="DV224" s="157"/>
      <c r="DW224" s="157"/>
      <c r="DX224" s="157"/>
      <c r="DY224" s="157"/>
      <c r="DZ224" s="157"/>
      <c r="EA224" s="157"/>
      <c r="EB224" s="157"/>
      <c r="EC224" s="157"/>
      <c r="ED224" s="157"/>
      <c r="EE224" s="157"/>
      <c r="EF224" s="157"/>
      <c r="EG224" s="157"/>
    </row>
    <row r="225" spans="1:137" ht="15.75" customHeight="1">
      <c r="A225" s="105"/>
      <c r="B225" s="105"/>
      <c r="C225" s="105"/>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DR225" s="157"/>
      <c r="DS225" s="157"/>
      <c r="DT225" s="157"/>
      <c r="DU225" s="157"/>
      <c r="DV225" s="157"/>
      <c r="DW225" s="157"/>
      <c r="DX225" s="157"/>
      <c r="DY225" s="157"/>
      <c r="DZ225" s="157"/>
      <c r="EA225" s="157"/>
      <c r="EB225" s="157"/>
      <c r="EC225" s="157"/>
      <c r="ED225" s="157"/>
      <c r="EE225" s="157"/>
      <c r="EF225" s="157"/>
      <c r="EG225" s="157"/>
    </row>
    <row r="226" spans="1:137" ht="15.75" customHeight="1">
      <c r="A226" s="105"/>
      <c r="B226" s="105"/>
      <c r="C226" s="105"/>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DR226" s="157"/>
      <c r="DS226" s="157"/>
      <c r="DT226" s="157"/>
      <c r="DU226" s="157"/>
      <c r="DV226" s="157"/>
      <c r="DW226" s="157"/>
      <c r="DX226" s="157"/>
      <c r="DY226" s="157"/>
      <c r="DZ226" s="157"/>
      <c r="EA226" s="157"/>
      <c r="EB226" s="157"/>
      <c r="EC226" s="157"/>
      <c r="ED226" s="157"/>
      <c r="EE226" s="157"/>
      <c r="EF226" s="157"/>
      <c r="EG226" s="157"/>
    </row>
    <row r="227" spans="1:137" ht="15.75" customHeight="1">
      <c r="A227" s="105"/>
      <c r="B227" s="105"/>
      <c r="C227" s="105"/>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DR227" s="157"/>
      <c r="DS227" s="157"/>
      <c r="DT227" s="157"/>
      <c r="DU227" s="157"/>
      <c r="DV227" s="157"/>
      <c r="DW227" s="157"/>
      <c r="DX227" s="157"/>
      <c r="DY227" s="157"/>
      <c r="DZ227" s="157"/>
      <c r="EA227" s="157"/>
      <c r="EB227" s="157"/>
      <c r="EC227" s="157"/>
      <c r="ED227" s="157"/>
      <c r="EE227" s="157"/>
      <c r="EF227" s="157"/>
      <c r="EG227" s="157"/>
    </row>
    <row r="228" spans="1:137" ht="15.75" customHeight="1">
      <c r="A228" s="105"/>
      <c r="B228" s="105"/>
      <c r="C228" s="105"/>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DR228" s="157"/>
      <c r="DS228" s="157"/>
      <c r="DT228" s="157"/>
      <c r="DU228" s="157"/>
      <c r="DV228" s="157"/>
      <c r="DW228" s="157"/>
      <c r="DX228" s="157"/>
      <c r="DY228" s="157"/>
      <c r="DZ228" s="157"/>
      <c r="EA228" s="157"/>
      <c r="EB228" s="157"/>
      <c r="EC228" s="157"/>
      <c r="ED228" s="157"/>
      <c r="EE228" s="157"/>
      <c r="EF228" s="157"/>
      <c r="EG228" s="157"/>
    </row>
    <row r="229" spans="1:137" ht="15.75" customHeight="1">
      <c r="A229" s="105"/>
      <c r="B229" s="105"/>
      <c r="C229" s="105"/>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DR229" s="157"/>
      <c r="DS229" s="157"/>
      <c r="DT229" s="157"/>
      <c r="DU229" s="157"/>
      <c r="DV229" s="157"/>
      <c r="DW229" s="157"/>
      <c r="DX229" s="157"/>
      <c r="DY229" s="157"/>
      <c r="DZ229" s="157"/>
      <c r="EA229" s="157"/>
      <c r="EB229" s="157"/>
      <c r="EC229" s="157"/>
      <c r="ED229" s="157"/>
      <c r="EE229" s="157"/>
      <c r="EF229" s="157"/>
      <c r="EG229" s="157"/>
    </row>
    <row r="230" spans="1:137" ht="15.75" customHeight="1">
      <c r="A230" s="105"/>
      <c r="B230" s="105"/>
      <c r="C230" s="105"/>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DR230" s="157"/>
      <c r="DS230" s="157"/>
      <c r="DT230" s="157"/>
      <c r="DU230" s="157"/>
      <c r="DV230" s="157"/>
      <c r="DW230" s="157"/>
      <c r="DX230" s="157"/>
      <c r="DY230" s="157"/>
      <c r="DZ230" s="157"/>
      <c r="EA230" s="157"/>
      <c r="EB230" s="157"/>
      <c r="EC230" s="157"/>
      <c r="ED230" s="157"/>
      <c r="EE230" s="157"/>
      <c r="EF230" s="157"/>
      <c r="EG230" s="157"/>
    </row>
    <row r="231" spans="1:137" ht="15.75" customHeight="1">
      <c r="A231" s="105"/>
      <c r="B231" s="105"/>
      <c r="C231" s="105"/>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DR231" s="157"/>
      <c r="DS231" s="157"/>
      <c r="DT231" s="157"/>
      <c r="DU231" s="157"/>
      <c r="DV231" s="157"/>
      <c r="DW231" s="157"/>
      <c r="DX231" s="157"/>
      <c r="DY231" s="157"/>
      <c r="DZ231" s="157"/>
      <c r="EA231" s="157"/>
      <c r="EB231" s="157"/>
      <c r="EC231" s="157"/>
      <c r="ED231" s="157"/>
      <c r="EE231" s="157"/>
      <c r="EF231" s="157"/>
      <c r="EG231" s="157"/>
    </row>
    <row r="232" spans="1:137" ht="15.75" customHeight="1">
      <c r="A232" s="105"/>
      <c r="B232" s="105"/>
      <c r="C232" s="105"/>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57"/>
      <c r="DR232" s="157"/>
      <c r="DS232" s="157"/>
      <c r="DT232" s="157"/>
      <c r="DU232" s="157"/>
      <c r="DV232" s="157"/>
      <c r="DW232" s="157"/>
      <c r="DX232" s="157"/>
      <c r="DY232" s="157"/>
      <c r="DZ232" s="157"/>
      <c r="EA232" s="157"/>
      <c r="EB232" s="157"/>
      <c r="EC232" s="157"/>
      <c r="ED232" s="157"/>
      <c r="EE232" s="157"/>
      <c r="EF232" s="157"/>
      <c r="EG232" s="157"/>
    </row>
    <row r="233" spans="1:137" ht="15.75" customHeight="1">
      <c r="A233" s="105"/>
      <c r="B233" s="105"/>
      <c r="C233" s="105"/>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DR233" s="157"/>
      <c r="DS233" s="157"/>
      <c r="DT233" s="157"/>
      <c r="DU233" s="157"/>
      <c r="DV233" s="157"/>
      <c r="DW233" s="157"/>
      <c r="DX233" s="157"/>
      <c r="DY233" s="157"/>
      <c r="DZ233" s="157"/>
      <c r="EA233" s="157"/>
      <c r="EB233" s="157"/>
      <c r="EC233" s="157"/>
      <c r="ED233" s="157"/>
      <c r="EE233" s="157"/>
      <c r="EF233" s="157"/>
      <c r="EG233" s="157"/>
    </row>
    <row r="234" spans="1:137" ht="15.75" customHeight="1">
      <c r="A234" s="105"/>
      <c r="B234" s="105"/>
      <c r="C234" s="105"/>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DR234" s="157"/>
      <c r="DS234" s="157"/>
      <c r="DT234" s="157"/>
      <c r="DU234" s="157"/>
      <c r="DV234" s="157"/>
      <c r="DW234" s="157"/>
      <c r="DX234" s="157"/>
      <c r="DY234" s="157"/>
      <c r="DZ234" s="157"/>
      <c r="EA234" s="157"/>
      <c r="EB234" s="157"/>
      <c r="EC234" s="157"/>
      <c r="ED234" s="157"/>
      <c r="EE234" s="157"/>
      <c r="EF234" s="157"/>
      <c r="EG234" s="157"/>
    </row>
    <row r="235" spans="1:137" ht="15.75" customHeight="1">
      <c r="A235" s="105"/>
      <c r="B235" s="105"/>
      <c r="C235" s="105"/>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57"/>
      <c r="BG235" s="157"/>
      <c r="BH235" s="157"/>
      <c r="BI235" s="157"/>
      <c r="DR235" s="157"/>
      <c r="DS235" s="157"/>
      <c r="DT235" s="157"/>
      <c r="DU235" s="157"/>
      <c r="DV235" s="157"/>
      <c r="DW235" s="157"/>
      <c r="DX235" s="157"/>
      <c r="DY235" s="157"/>
      <c r="DZ235" s="157"/>
      <c r="EA235" s="157"/>
      <c r="EB235" s="157"/>
      <c r="EC235" s="157"/>
      <c r="ED235" s="157"/>
      <c r="EE235" s="157"/>
      <c r="EF235" s="157"/>
      <c r="EG235" s="157"/>
    </row>
    <row r="236" spans="1:137" ht="15.75" customHeight="1">
      <c r="A236" s="105"/>
      <c r="B236" s="105"/>
      <c r="C236" s="105"/>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DR236" s="157"/>
      <c r="DS236" s="157"/>
      <c r="DT236" s="157"/>
      <c r="DU236" s="157"/>
      <c r="DV236" s="157"/>
      <c r="DW236" s="157"/>
      <c r="DX236" s="157"/>
      <c r="DY236" s="157"/>
      <c r="DZ236" s="157"/>
      <c r="EA236" s="157"/>
      <c r="EB236" s="157"/>
      <c r="EC236" s="157"/>
      <c r="ED236" s="157"/>
      <c r="EE236" s="157"/>
      <c r="EF236" s="157"/>
      <c r="EG236" s="157"/>
    </row>
    <row r="237" spans="1:137" ht="15.75" customHeight="1">
      <c r="A237" s="105"/>
      <c r="B237" s="105"/>
      <c r="C237" s="105"/>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DR237" s="157"/>
      <c r="DS237" s="157"/>
      <c r="DT237" s="157"/>
      <c r="DU237" s="157"/>
      <c r="DV237" s="157"/>
      <c r="DW237" s="157"/>
      <c r="DX237" s="157"/>
      <c r="DY237" s="157"/>
      <c r="DZ237" s="157"/>
      <c r="EA237" s="157"/>
      <c r="EB237" s="157"/>
      <c r="EC237" s="157"/>
      <c r="ED237" s="157"/>
      <c r="EE237" s="157"/>
      <c r="EF237" s="157"/>
      <c r="EG237" s="157"/>
    </row>
    <row r="238" spans="1:137" ht="15.75" customHeight="1">
      <c r="A238" s="105"/>
      <c r="B238" s="105"/>
      <c r="C238" s="105"/>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DR238" s="157"/>
      <c r="DS238" s="157"/>
      <c r="DT238" s="157"/>
      <c r="DU238" s="157"/>
      <c r="DV238" s="157"/>
      <c r="DW238" s="157"/>
      <c r="DX238" s="157"/>
      <c r="DY238" s="157"/>
      <c r="DZ238" s="157"/>
      <c r="EA238" s="157"/>
      <c r="EB238" s="157"/>
      <c r="EC238" s="157"/>
      <c r="ED238" s="157"/>
      <c r="EE238" s="157"/>
      <c r="EF238" s="157"/>
      <c r="EG238" s="157"/>
    </row>
    <row r="239" spans="1:137" ht="15.75" customHeight="1">
      <c r="A239" s="105"/>
      <c r="B239" s="105"/>
      <c r="C239" s="105"/>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DR239" s="157"/>
      <c r="DS239" s="157"/>
      <c r="DT239" s="157"/>
      <c r="DU239" s="157"/>
      <c r="DV239" s="157"/>
      <c r="DW239" s="157"/>
      <c r="DX239" s="157"/>
      <c r="DY239" s="157"/>
      <c r="DZ239" s="157"/>
      <c r="EA239" s="157"/>
      <c r="EB239" s="157"/>
      <c r="EC239" s="157"/>
      <c r="ED239" s="157"/>
      <c r="EE239" s="157"/>
      <c r="EF239" s="157"/>
      <c r="EG239" s="157"/>
    </row>
    <row r="240" spans="1:137" ht="15.75" customHeight="1">
      <c r="A240" s="105"/>
      <c r="B240" s="105"/>
      <c r="C240" s="105"/>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DR240" s="157"/>
      <c r="DS240" s="157"/>
      <c r="DT240" s="157"/>
      <c r="DU240" s="157"/>
      <c r="DV240" s="157"/>
      <c r="DW240" s="157"/>
      <c r="DX240" s="157"/>
      <c r="DY240" s="157"/>
      <c r="DZ240" s="157"/>
      <c r="EA240" s="157"/>
      <c r="EB240" s="157"/>
      <c r="EC240" s="157"/>
      <c r="ED240" s="157"/>
      <c r="EE240" s="157"/>
      <c r="EF240" s="157"/>
      <c r="EG240" s="157"/>
    </row>
    <row r="241" spans="1:137" ht="15.75" customHeight="1">
      <c r="A241" s="105"/>
      <c r="B241" s="105"/>
      <c r="C241" s="105"/>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DR241" s="157"/>
      <c r="DS241" s="157"/>
      <c r="DT241" s="157"/>
      <c r="DU241" s="157"/>
      <c r="DV241" s="157"/>
      <c r="DW241" s="157"/>
      <c r="DX241" s="157"/>
      <c r="DY241" s="157"/>
      <c r="DZ241" s="157"/>
      <c r="EA241" s="157"/>
      <c r="EB241" s="157"/>
      <c r="EC241" s="157"/>
      <c r="ED241" s="157"/>
      <c r="EE241" s="157"/>
      <c r="EF241" s="157"/>
      <c r="EG241" s="157"/>
    </row>
    <row r="242" spans="1:137" ht="15.75" customHeight="1">
      <c r="A242" s="105"/>
      <c r="B242" s="105"/>
      <c r="C242" s="105"/>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DR242" s="157"/>
      <c r="DS242" s="157"/>
      <c r="DT242" s="157"/>
      <c r="DU242" s="157"/>
      <c r="DV242" s="157"/>
      <c r="DW242" s="157"/>
      <c r="DX242" s="157"/>
      <c r="DY242" s="157"/>
      <c r="DZ242" s="157"/>
      <c r="EA242" s="157"/>
      <c r="EB242" s="157"/>
      <c r="EC242" s="157"/>
      <c r="ED242" s="157"/>
      <c r="EE242" s="157"/>
      <c r="EF242" s="157"/>
      <c r="EG242" s="157"/>
    </row>
    <row r="243" spans="1:137" ht="15.75" customHeight="1">
      <c r="A243" s="105"/>
      <c r="B243" s="105"/>
      <c r="C243" s="105"/>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DR243" s="157"/>
      <c r="DS243" s="157"/>
      <c r="DT243" s="157"/>
      <c r="DU243" s="157"/>
      <c r="DV243" s="157"/>
      <c r="DW243" s="157"/>
      <c r="DX243" s="157"/>
      <c r="DY243" s="157"/>
      <c r="DZ243" s="157"/>
      <c r="EA243" s="157"/>
      <c r="EB243" s="157"/>
      <c r="EC243" s="157"/>
      <c r="ED243" s="157"/>
      <c r="EE243" s="157"/>
      <c r="EF243" s="157"/>
      <c r="EG243" s="157"/>
    </row>
    <row r="244" spans="1:137" ht="15.75" customHeight="1">
      <c r="A244" s="105"/>
      <c r="B244" s="105"/>
      <c r="C244" s="105"/>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DR244" s="157"/>
      <c r="DS244" s="157"/>
      <c r="DT244" s="157"/>
      <c r="DU244" s="157"/>
      <c r="DV244" s="157"/>
      <c r="DW244" s="157"/>
      <c r="DX244" s="157"/>
      <c r="DY244" s="157"/>
      <c r="DZ244" s="157"/>
      <c r="EA244" s="157"/>
      <c r="EB244" s="157"/>
      <c r="EC244" s="157"/>
      <c r="ED244" s="157"/>
      <c r="EE244" s="157"/>
      <c r="EF244" s="157"/>
      <c r="EG244" s="157"/>
    </row>
    <row r="245" spans="1:137" ht="15.75" customHeight="1">
      <c r="A245" s="105"/>
      <c r="B245" s="105"/>
      <c r="C245" s="105"/>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DR245" s="157"/>
      <c r="DS245" s="157"/>
      <c r="DT245" s="157"/>
      <c r="DU245" s="157"/>
      <c r="DV245" s="157"/>
      <c r="DW245" s="157"/>
      <c r="DX245" s="157"/>
      <c r="DY245" s="157"/>
      <c r="DZ245" s="157"/>
      <c r="EA245" s="157"/>
      <c r="EB245" s="157"/>
      <c r="EC245" s="157"/>
      <c r="ED245" s="157"/>
      <c r="EE245" s="157"/>
      <c r="EF245" s="157"/>
      <c r="EG245" s="157"/>
    </row>
    <row r="246" spans="1:137" ht="15.75" customHeight="1">
      <c r="A246" s="105"/>
      <c r="B246" s="105"/>
      <c r="C246" s="105"/>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DR246" s="157"/>
      <c r="DS246" s="157"/>
      <c r="DT246" s="157"/>
      <c r="DU246" s="157"/>
      <c r="DV246" s="157"/>
      <c r="DW246" s="157"/>
      <c r="DX246" s="157"/>
      <c r="DY246" s="157"/>
      <c r="DZ246" s="157"/>
      <c r="EA246" s="157"/>
      <c r="EB246" s="157"/>
      <c r="EC246" s="157"/>
      <c r="ED246" s="157"/>
      <c r="EE246" s="157"/>
      <c r="EF246" s="157"/>
      <c r="EG246" s="157"/>
    </row>
    <row r="247" spans="1:137" ht="15.75" customHeight="1">
      <c r="A247" s="105"/>
      <c r="B247" s="105"/>
      <c r="C247" s="105"/>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DR247" s="157"/>
      <c r="DS247" s="157"/>
      <c r="DT247" s="157"/>
      <c r="DU247" s="157"/>
      <c r="DV247" s="157"/>
      <c r="DW247" s="157"/>
      <c r="DX247" s="157"/>
      <c r="DY247" s="157"/>
      <c r="DZ247" s="157"/>
      <c r="EA247" s="157"/>
      <c r="EB247" s="157"/>
      <c r="EC247" s="157"/>
      <c r="ED247" s="157"/>
      <c r="EE247" s="157"/>
      <c r="EF247" s="157"/>
      <c r="EG247" s="157"/>
    </row>
    <row r="248" spans="1:137" ht="15.75" customHeight="1">
      <c r="A248" s="105"/>
      <c r="B248" s="105"/>
      <c r="C248" s="105"/>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DR248" s="157"/>
      <c r="DS248" s="157"/>
      <c r="DT248" s="157"/>
      <c r="DU248" s="157"/>
      <c r="DV248" s="157"/>
      <c r="DW248" s="157"/>
      <c r="DX248" s="157"/>
      <c r="DY248" s="157"/>
      <c r="DZ248" s="157"/>
      <c r="EA248" s="157"/>
      <c r="EB248" s="157"/>
      <c r="EC248" s="157"/>
      <c r="ED248" s="157"/>
      <c r="EE248" s="157"/>
      <c r="EF248" s="157"/>
      <c r="EG248" s="157"/>
    </row>
    <row r="249" spans="1:137" ht="15.75" customHeight="1">
      <c r="A249" s="105"/>
      <c r="B249" s="105"/>
      <c r="C249" s="105"/>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DR249" s="157"/>
      <c r="DS249" s="157"/>
      <c r="DT249" s="157"/>
      <c r="DU249" s="157"/>
      <c r="DV249" s="157"/>
      <c r="DW249" s="157"/>
      <c r="DX249" s="157"/>
      <c r="DY249" s="157"/>
      <c r="DZ249" s="157"/>
      <c r="EA249" s="157"/>
      <c r="EB249" s="157"/>
      <c r="EC249" s="157"/>
      <c r="ED249" s="157"/>
      <c r="EE249" s="157"/>
      <c r="EF249" s="157"/>
      <c r="EG249" s="157"/>
    </row>
    <row r="250" spans="1:137" ht="15.75" customHeight="1">
      <c r="A250" s="105"/>
      <c r="B250" s="105"/>
      <c r="C250" s="105"/>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DR250" s="157"/>
      <c r="DS250" s="157"/>
      <c r="DT250" s="157"/>
      <c r="DU250" s="157"/>
      <c r="DV250" s="157"/>
      <c r="DW250" s="157"/>
      <c r="DX250" s="157"/>
      <c r="DY250" s="157"/>
      <c r="DZ250" s="157"/>
      <c r="EA250" s="157"/>
      <c r="EB250" s="157"/>
      <c r="EC250" s="157"/>
      <c r="ED250" s="157"/>
      <c r="EE250" s="157"/>
      <c r="EF250" s="157"/>
      <c r="EG250" s="157"/>
    </row>
    <row r="251" spans="1:137" ht="15.75" customHeight="1">
      <c r="A251" s="105"/>
      <c r="B251" s="105"/>
      <c r="C251" s="105"/>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DR251" s="157"/>
      <c r="DS251" s="157"/>
      <c r="DT251" s="157"/>
      <c r="DU251" s="157"/>
      <c r="DV251" s="157"/>
      <c r="DW251" s="157"/>
      <c r="DX251" s="157"/>
      <c r="DY251" s="157"/>
      <c r="DZ251" s="157"/>
      <c r="EA251" s="157"/>
      <c r="EB251" s="157"/>
      <c r="EC251" s="157"/>
      <c r="ED251" s="157"/>
      <c r="EE251" s="157"/>
      <c r="EF251" s="157"/>
      <c r="EG251" s="157"/>
    </row>
    <row r="252" spans="1:137" ht="15.75" customHeight="1">
      <c r="A252" s="105"/>
      <c r="B252" s="105"/>
      <c r="C252" s="105"/>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DR252" s="157"/>
      <c r="DS252" s="157"/>
      <c r="DT252" s="157"/>
      <c r="DU252" s="157"/>
      <c r="DV252" s="157"/>
      <c r="DW252" s="157"/>
      <c r="DX252" s="157"/>
      <c r="DY252" s="157"/>
      <c r="DZ252" s="157"/>
      <c r="EA252" s="157"/>
      <c r="EB252" s="157"/>
      <c r="EC252" s="157"/>
      <c r="ED252" s="157"/>
      <c r="EE252" s="157"/>
      <c r="EF252" s="157"/>
      <c r="EG252" s="157"/>
    </row>
    <row r="253" spans="1:137" ht="15.75" customHeight="1">
      <c r="A253" s="105"/>
      <c r="B253" s="105"/>
      <c r="C253" s="105"/>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7"/>
      <c r="AY253" s="157"/>
      <c r="AZ253" s="157"/>
      <c r="BA253" s="157"/>
      <c r="BB253" s="157"/>
      <c r="BC253" s="157"/>
      <c r="BD253" s="157"/>
      <c r="BE253" s="157"/>
      <c r="BF253" s="157"/>
      <c r="BG253" s="157"/>
      <c r="BH253" s="157"/>
      <c r="BI253" s="157"/>
      <c r="DR253" s="157"/>
      <c r="DS253" s="157"/>
      <c r="DT253" s="157"/>
      <c r="DU253" s="157"/>
      <c r="DV253" s="157"/>
      <c r="DW253" s="157"/>
      <c r="DX253" s="157"/>
      <c r="DY253" s="157"/>
      <c r="DZ253" s="157"/>
      <c r="EA253" s="157"/>
      <c r="EB253" s="157"/>
      <c r="EC253" s="157"/>
      <c r="ED253" s="157"/>
      <c r="EE253" s="157"/>
      <c r="EF253" s="157"/>
      <c r="EG253" s="157"/>
    </row>
    <row r="254" spans="1:137" ht="15.75" customHeight="1">
      <c r="A254" s="105"/>
      <c r="B254" s="105"/>
      <c r="C254" s="105"/>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DR254" s="157"/>
      <c r="DS254" s="157"/>
      <c r="DT254" s="157"/>
      <c r="DU254" s="157"/>
      <c r="DV254" s="157"/>
      <c r="DW254" s="157"/>
      <c r="DX254" s="157"/>
      <c r="DY254" s="157"/>
      <c r="DZ254" s="157"/>
      <c r="EA254" s="157"/>
      <c r="EB254" s="157"/>
      <c r="EC254" s="157"/>
      <c r="ED254" s="157"/>
      <c r="EE254" s="157"/>
      <c r="EF254" s="157"/>
      <c r="EG254" s="157"/>
    </row>
    <row r="255" spans="1:137" ht="15.75" customHeight="1">
      <c r="A255" s="105"/>
      <c r="B255" s="105"/>
      <c r="C255" s="105"/>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57"/>
      <c r="DR255" s="157"/>
      <c r="DS255" s="157"/>
      <c r="DT255" s="157"/>
      <c r="DU255" s="157"/>
      <c r="DV255" s="157"/>
      <c r="DW255" s="157"/>
      <c r="DX255" s="157"/>
      <c r="DY255" s="157"/>
      <c r="DZ255" s="157"/>
      <c r="EA255" s="157"/>
      <c r="EB255" s="157"/>
      <c r="EC255" s="157"/>
      <c r="ED255" s="157"/>
      <c r="EE255" s="157"/>
      <c r="EF255" s="157"/>
      <c r="EG255" s="157"/>
    </row>
    <row r="256" spans="1:137" ht="15.75" customHeight="1">
      <c r="A256" s="105"/>
      <c r="B256" s="105"/>
      <c r="C256" s="105"/>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DR256" s="157"/>
      <c r="DS256" s="157"/>
      <c r="DT256" s="157"/>
      <c r="DU256" s="157"/>
      <c r="DV256" s="157"/>
      <c r="DW256" s="157"/>
      <c r="DX256" s="157"/>
      <c r="DY256" s="157"/>
      <c r="DZ256" s="157"/>
      <c r="EA256" s="157"/>
      <c r="EB256" s="157"/>
      <c r="EC256" s="157"/>
      <c r="ED256" s="157"/>
      <c r="EE256" s="157"/>
      <c r="EF256" s="157"/>
      <c r="EG256" s="157"/>
    </row>
    <row r="257" spans="1:137" ht="15.75" customHeight="1">
      <c r="A257" s="105"/>
      <c r="B257" s="105"/>
      <c r="C257" s="105"/>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DR257" s="157"/>
      <c r="DS257" s="157"/>
      <c r="DT257" s="157"/>
      <c r="DU257" s="157"/>
      <c r="DV257" s="157"/>
      <c r="DW257" s="157"/>
      <c r="DX257" s="157"/>
      <c r="DY257" s="157"/>
      <c r="DZ257" s="157"/>
      <c r="EA257" s="157"/>
      <c r="EB257" s="157"/>
      <c r="EC257" s="157"/>
      <c r="ED257" s="157"/>
      <c r="EE257" s="157"/>
      <c r="EF257" s="157"/>
      <c r="EG257" s="157"/>
    </row>
    <row r="258" spans="1:137" ht="15.75" customHeight="1">
      <c r="A258" s="105"/>
      <c r="B258" s="105"/>
      <c r="C258" s="105"/>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DR258" s="157"/>
      <c r="DS258" s="157"/>
      <c r="DT258" s="157"/>
      <c r="DU258" s="157"/>
      <c r="DV258" s="157"/>
      <c r="DW258" s="157"/>
      <c r="DX258" s="157"/>
      <c r="DY258" s="157"/>
      <c r="DZ258" s="157"/>
      <c r="EA258" s="157"/>
      <c r="EB258" s="157"/>
      <c r="EC258" s="157"/>
      <c r="ED258" s="157"/>
      <c r="EE258" s="157"/>
      <c r="EF258" s="157"/>
      <c r="EG258" s="157"/>
    </row>
    <row r="259" spans="1:137" ht="15.75" customHeight="1">
      <c r="A259" s="105"/>
      <c r="B259" s="105"/>
      <c r="C259" s="105"/>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DR259" s="157"/>
      <c r="DS259" s="157"/>
      <c r="DT259" s="157"/>
      <c r="DU259" s="157"/>
      <c r="DV259" s="157"/>
      <c r="DW259" s="157"/>
      <c r="DX259" s="157"/>
      <c r="DY259" s="157"/>
      <c r="DZ259" s="157"/>
      <c r="EA259" s="157"/>
      <c r="EB259" s="157"/>
      <c r="EC259" s="157"/>
      <c r="ED259" s="157"/>
      <c r="EE259" s="157"/>
      <c r="EF259" s="157"/>
      <c r="EG259" s="157"/>
    </row>
    <row r="260" spans="1:137" ht="15.75" customHeight="1">
      <c r="A260" s="105"/>
      <c r="B260" s="105"/>
      <c r="C260" s="105"/>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DR260" s="157"/>
      <c r="DS260" s="157"/>
      <c r="DT260" s="157"/>
      <c r="DU260" s="157"/>
      <c r="DV260" s="157"/>
      <c r="DW260" s="157"/>
      <c r="DX260" s="157"/>
      <c r="DY260" s="157"/>
      <c r="DZ260" s="157"/>
      <c r="EA260" s="157"/>
      <c r="EB260" s="157"/>
      <c r="EC260" s="157"/>
      <c r="ED260" s="157"/>
      <c r="EE260" s="157"/>
      <c r="EF260" s="157"/>
      <c r="EG260" s="157"/>
    </row>
    <row r="261" spans="1:137" ht="15.75" customHeight="1">
      <c r="A261" s="105"/>
      <c r="B261" s="105"/>
      <c r="C261" s="105"/>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DR261" s="157"/>
      <c r="DS261" s="157"/>
      <c r="DT261" s="157"/>
      <c r="DU261" s="157"/>
      <c r="DV261" s="157"/>
      <c r="DW261" s="157"/>
      <c r="DX261" s="157"/>
      <c r="DY261" s="157"/>
      <c r="DZ261" s="157"/>
      <c r="EA261" s="157"/>
      <c r="EB261" s="157"/>
      <c r="EC261" s="157"/>
      <c r="ED261" s="157"/>
      <c r="EE261" s="157"/>
      <c r="EF261" s="157"/>
      <c r="EG261" s="157"/>
    </row>
    <row r="262" spans="1:137" ht="15.75" customHeight="1">
      <c r="A262" s="105"/>
      <c r="B262" s="105"/>
      <c r="C262" s="105"/>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57"/>
      <c r="DR262" s="157"/>
      <c r="DS262" s="157"/>
      <c r="DT262" s="157"/>
      <c r="DU262" s="157"/>
      <c r="DV262" s="157"/>
      <c r="DW262" s="157"/>
      <c r="DX262" s="157"/>
      <c r="DY262" s="157"/>
      <c r="DZ262" s="157"/>
      <c r="EA262" s="157"/>
      <c r="EB262" s="157"/>
      <c r="EC262" s="157"/>
      <c r="ED262" s="157"/>
      <c r="EE262" s="157"/>
      <c r="EF262" s="157"/>
      <c r="EG262" s="157"/>
    </row>
    <row r="263" spans="1:137" ht="15.75" customHeight="1">
      <c r="A263" s="105"/>
      <c r="B263" s="105"/>
      <c r="C263" s="105"/>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57"/>
      <c r="DR263" s="157"/>
      <c r="DS263" s="157"/>
      <c r="DT263" s="157"/>
      <c r="DU263" s="157"/>
      <c r="DV263" s="157"/>
      <c r="DW263" s="157"/>
      <c r="DX263" s="157"/>
      <c r="DY263" s="157"/>
      <c r="DZ263" s="157"/>
      <c r="EA263" s="157"/>
      <c r="EB263" s="157"/>
      <c r="EC263" s="157"/>
      <c r="ED263" s="157"/>
      <c r="EE263" s="157"/>
      <c r="EF263" s="157"/>
      <c r="EG263" s="157"/>
    </row>
    <row r="264" spans="1:137" ht="15.75" customHeight="1">
      <c r="A264" s="105"/>
      <c r="B264" s="105"/>
      <c r="C264" s="105"/>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57"/>
      <c r="DR264" s="157"/>
      <c r="DS264" s="157"/>
      <c r="DT264" s="157"/>
      <c r="DU264" s="157"/>
      <c r="DV264" s="157"/>
      <c r="DW264" s="157"/>
      <c r="DX264" s="157"/>
      <c r="DY264" s="157"/>
      <c r="DZ264" s="157"/>
      <c r="EA264" s="157"/>
      <c r="EB264" s="157"/>
      <c r="EC264" s="157"/>
      <c r="ED264" s="157"/>
      <c r="EE264" s="157"/>
      <c r="EF264" s="157"/>
      <c r="EG264" s="157"/>
    </row>
    <row r="1048559" spans="1:3" ht="15" customHeight="1">
      <c r="A1048559" s="159"/>
      <c r="B1048559" s="159"/>
      <c r="C1048559" s="159"/>
    </row>
    <row r="1048560" spans="1:3" ht="15" customHeight="1">
      <c r="A1048560" s="159"/>
      <c r="B1048560" s="159"/>
      <c r="C1048560" s="159"/>
    </row>
    <row r="1048561" spans="1:3" ht="15" customHeight="1">
      <c r="A1048561" s="159"/>
      <c r="B1048561" s="159"/>
      <c r="C1048561" s="159"/>
    </row>
    <row r="1048562" spans="1:3" ht="15" customHeight="1">
      <c r="A1048562" s="159"/>
      <c r="B1048562" s="159"/>
      <c r="C1048562" s="159"/>
    </row>
    <row r="1048563" spans="1:3" ht="15" customHeight="1">
      <c r="A1048563" s="159"/>
      <c r="B1048563" s="159"/>
      <c r="C1048563" s="159"/>
    </row>
    <row r="1048564" spans="1:3" ht="15" customHeight="1">
      <c r="A1048564" s="159"/>
      <c r="B1048564" s="159"/>
      <c r="C1048564" s="159"/>
    </row>
    <row r="1048565" spans="1:3" ht="15" customHeight="1">
      <c r="A1048565" s="159"/>
      <c r="B1048565" s="159"/>
      <c r="C1048565" s="159"/>
    </row>
    <row r="1048566" spans="1:3" ht="15" customHeight="1">
      <c r="A1048566" s="159"/>
      <c r="B1048566" s="159"/>
      <c r="C1048566" s="159"/>
    </row>
    <row r="1048567" spans="1:3" ht="15" customHeight="1">
      <c r="A1048567" s="159"/>
      <c r="B1048567" s="159"/>
      <c r="C1048567" s="159"/>
    </row>
    <row r="1048568" spans="1:3" ht="15" customHeight="1">
      <c r="A1048568" s="159"/>
      <c r="B1048568" s="159"/>
      <c r="C1048568" s="159"/>
    </row>
    <row r="1048569" spans="1:3" ht="15" customHeight="1">
      <c r="A1048569" s="159"/>
      <c r="B1048569" s="159"/>
      <c r="C1048569" s="159"/>
    </row>
    <row r="1048570" spans="1:3" ht="15" customHeight="1">
      <c r="A1048570" s="159"/>
      <c r="B1048570" s="159"/>
      <c r="C1048570" s="159"/>
    </row>
    <row r="1048571" spans="1:3" ht="15" customHeight="1">
      <c r="A1048571" s="159"/>
      <c r="B1048571" s="159"/>
      <c r="C1048571" s="159"/>
    </row>
    <row r="1048572" spans="1:3" ht="15" customHeight="1">
      <c r="A1048572" s="159"/>
      <c r="B1048572" s="159"/>
      <c r="C1048572" s="159"/>
    </row>
    <row r="1048573" spans="1:3" ht="15" customHeight="1">
      <c r="A1048573" s="159"/>
      <c r="B1048573" s="159"/>
      <c r="C1048573" s="159"/>
    </row>
    <row r="1048574" spans="1:3" ht="15" customHeight="1">
      <c r="A1048574" s="159"/>
      <c r="B1048574" s="159"/>
      <c r="C1048574" s="159"/>
    </row>
    <row r="1048575" spans="1:3" ht="15" customHeight="1">
      <c r="A1048575" s="159"/>
      <c r="B1048575" s="159"/>
      <c r="C1048575" s="159"/>
    </row>
    <row r="1048576" spans="1:3" ht="15" customHeight="1">
      <c r="A1048576" s="159"/>
      <c r="B1048576" s="159"/>
      <c r="C1048576" s="159"/>
    </row>
  </sheetData>
  <mergeCells count="37">
    <mergeCell ref="AB5:AI5"/>
    <mergeCell ref="AJ5:AO5"/>
    <mergeCell ref="AP5:BE5"/>
    <mergeCell ref="BG5:BI5"/>
    <mergeCell ref="BJ5:DM5"/>
    <mergeCell ref="D6:F6"/>
    <mergeCell ref="G6:N6"/>
    <mergeCell ref="O6:O7"/>
    <mergeCell ref="P6:R6"/>
    <mergeCell ref="A2:C2"/>
    <mergeCell ref="A5:A7"/>
    <mergeCell ref="B5:B7"/>
    <mergeCell ref="C5:C7"/>
    <mergeCell ref="D5:F5"/>
    <mergeCell ref="G5:N5"/>
    <mergeCell ref="O5:AA5"/>
    <mergeCell ref="AB6:AB7"/>
    <mergeCell ref="AZ6:BB6"/>
    <mergeCell ref="BC6:BE6"/>
    <mergeCell ref="BF6:BF7"/>
    <mergeCell ref="BG6:BI6"/>
    <mergeCell ref="CT6:CX6"/>
    <mergeCell ref="CY6:DA6"/>
    <mergeCell ref="DB6:DG6"/>
    <mergeCell ref="DJ6:DM6"/>
    <mergeCell ref="S6:V6"/>
    <mergeCell ref="W6:AA6"/>
    <mergeCell ref="AC6:AE6"/>
    <mergeCell ref="AF6:AI6"/>
    <mergeCell ref="AJ6:AO6"/>
    <mergeCell ref="AP6:AR6"/>
    <mergeCell ref="AS6:AY6"/>
    <mergeCell ref="BJ6:BK6"/>
    <mergeCell ref="BM6:BO6"/>
    <mergeCell ref="BP6:CL6"/>
    <mergeCell ref="CM6:CN6"/>
    <mergeCell ref="CP6:CR6"/>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 </vt:lpstr>
      <vt:lpstr>Dato Mensual</vt:lpstr>
      <vt:lpstr>Dato Trimestral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Noelia</dc:creator>
  <cp:lastModifiedBy>pc</cp:lastModifiedBy>
  <dcterms:created xsi:type="dcterms:W3CDTF">2023-12-29T15:47:50Z</dcterms:created>
  <dcterms:modified xsi:type="dcterms:W3CDTF">2024-04-12T13:47:29Z</dcterms:modified>
</cp:coreProperties>
</file>